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orelius-my.sharepoint.com/personal/malin_noreliusfastigheter_se/Documents/Dokument/Bokföring o fakturering/Utförda arbeten till kunder/"/>
    </mc:Choice>
  </mc:AlternateContent>
  <xr:revisionPtr revIDLastSave="311" documentId="8_{37AF2748-65C7-490F-8359-0BDE9E1DBCBB}" xr6:coauthVersionLast="47" xr6:coauthVersionMax="47" xr10:uidLastSave="{3562189D-DAA6-4913-8E1D-B416207B963E}"/>
  <bookViews>
    <workbookView xWindow="-108" yWindow="-108" windowWidth="23256" windowHeight="12456" tabRatio="969" activeTab="1" xr2:uid="{00000000-000D-0000-FFFF-FFFF00000000}"/>
  </bookViews>
  <sheets>
    <sheet name="Innehållsförteckning" sheetId="1" r:id="rId1"/>
    <sheet name="Årsbokslut RR" sheetId="2" r:id="rId2"/>
    <sheet name="Årsbokslut BR" sheetId="3" r:id="rId3"/>
    <sheet name="Balans o resultatrapport" sheetId="4" r:id="rId4"/>
    <sheet name="Verifikationer 2025" sheetId="15" r:id="rId5"/>
    <sheet name="Bokslutsbilagor 1930" sheetId="9" r:id="rId6"/>
    <sheet name="Bokslutsbilagor 2990" sheetId="11" r:id="rId7"/>
    <sheet name="Bokslutsbilagor 1910" sheetId="8" r:id="rId8"/>
    <sheet name="Verifikationer 2024 " sheetId="13" r:id="rId9"/>
    <sheet name="Verifikationer 2023" sheetId="12" r:id="rId10"/>
    <sheet name="Verifikationer2022" sheetId="6" r:id="rId11"/>
    <sheet name="Bokslutsbilagor 1790" sheetId="7" r:id="rId12"/>
    <sheet name="Bokslutsbilagor 2440" sheetId="1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5" roundtripDataSignature="AMtx7mhKerwwa7qG5IfZfQf/USba9aOCwQ=="/>
    </ext>
  </extLst>
</workbook>
</file>

<file path=xl/calcChain.xml><?xml version="1.0" encoding="utf-8"?>
<calcChain xmlns="http://schemas.openxmlformats.org/spreadsheetml/2006/main">
  <c r="F8" i="8" l="1"/>
  <c r="D4" i="8"/>
  <c r="C4" i="2"/>
  <c r="C5" i="2"/>
  <c r="C8" i="2"/>
  <c r="C45" i="4"/>
  <c r="C24" i="3"/>
  <c r="C8" i="4"/>
  <c r="C51" i="4"/>
  <c r="C70" i="4"/>
  <c r="C69" i="4"/>
  <c r="C68" i="4"/>
  <c r="C65" i="4"/>
  <c r="C64" i="4"/>
  <c r="C63" i="4"/>
  <c r="C59" i="4"/>
  <c r="C58" i="4"/>
  <c r="C55" i="4"/>
  <c r="C53" i="4"/>
  <c r="C50" i="4"/>
  <c r="C52" i="4"/>
  <c r="D2" i="15"/>
  <c r="D30" i="15" s="1"/>
  <c r="D33" i="15" s="1"/>
  <c r="D9" i="15"/>
  <c r="D35" i="15"/>
  <c r="D41" i="15"/>
  <c r="C44" i="4"/>
  <c r="C43" i="4"/>
  <c r="C32" i="4"/>
  <c r="C33" i="4" s="1"/>
  <c r="C12" i="4"/>
  <c r="C7" i="3"/>
  <c r="D24" i="3"/>
  <c r="D32" i="4"/>
  <c r="D33" i="4" s="1"/>
  <c r="D64" i="4"/>
  <c r="D43" i="13"/>
  <c r="D47" i="13" s="1"/>
  <c r="D63" i="4"/>
  <c r="D68" i="4"/>
  <c r="D67" i="4"/>
  <c r="D65" i="4"/>
  <c r="D61" i="4"/>
  <c r="D59" i="4"/>
  <c r="D58" i="4"/>
  <c r="D56" i="4"/>
  <c r="D55" i="4"/>
  <c r="D50" i="4"/>
  <c r="D44" i="4"/>
  <c r="D43" i="4"/>
  <c r="K4" i="13"/>
  <c r="D8" i="4"/>
  <c r="D6" i="3"/>
  <c r="D7" i="3" s="1"/>
  <c r="E25" i="3"/>
  <c r="E24" i="3"/>
  <c r="E64" i="4"/>
  <c r="E63" i="4"/>
  <c r="E6" i="3"/>
  <c r="E7" i="3" s="1"/>
  <c r="E33" i="4"/>
  <c r="E58" i="4"/>
  <c r="E67" i="4"/>
  <c r="E57" i="4"/>
  <c r="E68" i="4"/>
  <c r="E65" i="4"/>
  <c r="E61" i="4"/>
  <c r="E59" i="4"/>
  <c r="E55" i="4"/>
  <c r="C9" i="2" l="1"/>
  <c r="C11" i="2" s="1"/>
  <c r="C14" i="2" s="1"/>
  <c r="C17" i="2" s="1"/>
  <c r="C21" i="2" s="1"/>
  <c r="C25" i="3"/>
  <c r="C26" i="3" s="1"/>
  <c r="C74" i="4"/>
  <c r="C75" i="4" s="1"/>
  <c r="D25" i="3"/>
  <c r="D26" i="3" s="1"/>
  <c r="D46" i="4"/>
  <c r="D4" i="2" s="1"/>
  <c r="D5" i="2" s="1"/>
  <c r="C46" i="4"/>
  <c r="C76" i="4" s="1"/>
  <c r="C79" i="4" s="1"/>
  <c r="C82" i="4" s="1"/>
  <c r="C87" i="4" s="1"/>
  <c r="C25" i="4" s="1"/>
  <c r="C20" i="3" s="1"/>
  <c r="C13" i="4"/>
  <c r="D74" i="4"/>
  <c r="D8" i="2" s="1"/>
  <c r="E26" i="3"/>
  <c r="E44" i="4"/>
  <c r="E43" i="4"/>
  <c r="E8" i="4"/>
  <c r="E7" i="12"/>
  <c r="E50" i="4" s="1"/>
  <c r="E74" i="4" s="1"/>
  <c r="D35" i="12"/>
  <c r="D2" i="13" s="1"/>
  <c r="D38" i="13" s="1"/>
  <c r="D50" i="6"/>
  <c r="G51" i="6" s="1"/>
  <c r="H74" i="4"/>
  <c r="G74" i="4"/>
  <c r="F68" i="4"/>
  <c r="F66" i="4"/>
  <c r="F65" i="4"/>
  <c r="F63" i="4"/>
  <c r="F61" i="4"/>
  <c r="F60" i="4"/>
  <c r="F59" i="4"/>
  <c r="F55" i="4"/>
  <c r="K54" i="4"/>
  <c r="F54" i="4"/>
  <c r="H46" i="4"/>
  <c r="G46" i="4"/>
  <c r="F44" i="4"/>
  <c r="F43" i="4"/>
  <c r="H33" i="4"/>
  <c r="G33" i="4"/>
  <c r="F33" i="4"/>
  <c r="H26" i="4"/>
  <c r="G23" i="4" s="1"/>
  <c r="G26" i="4" s="1"/>
  <c r="F23" i="4" s="1"/>
  <c r="H14" i="4"/>
  <c r="H10" i="3" s="1"/>
  <c r="G14" i="4"/>
  <c r="G10" i="3" s="1"/>
  <c r="H8" i="4"/>
  <c r="G8" i="4"/>
  <c r="F8" i="4"/>
  <c r="H26" i="3"/>
  <c r="G26" i="3"/>
  <c r="F26" i="3"/>
  <c r="H21" i="3"/>
  <c r="G19" i="3" s="1"/>
  <c r="G21" i="3" s="1"/>
  <c r="H6" i="3"/>
  <c r="H7" i="3" s="1"/>
  <c r="G6" i="3"/>
  <c r="G7" i="3" s="1"/>
  <c r="F6" i="3"/>
  <c r="F7" i="3" s="1"/>
  <c r="I5" i="2"/>
  <c r="I9" i="2" s="1"/>
  <c r="I11" i="2" s="1"/>
  <c r="I14" i="2" s="1"/>
  <c r="I17" i="2" s="1"/>
  <c r="I21" i="2" s="1"/>
  <c r="H5" i="2"/>
  <c r="H9" i="2" s="1"/>
  <c r="H11" i="2" s="1"/>
  <c r="H14" i="2" s="1"/>
  <c r="H17" i="2" s="1"/>
  <c r="H21" i="2" s="1"/>
  <c r="C14" i="4" l="1"/>
  <c r="C10" i="3" s="1"/>
  <c r="C11" i="3" s="1"/>
  <c r="C13" i="3" s="1"/>
  <c r="C15" i="3" s="1"/>
  <c r="G11" i="3"/>
  <c r="G13" i="3" s="1"/>
  <c r="G15" i="3" s="1"/>
  <c r="D9" i="2"/>
  <c r="D11" i="2" s="1"/>
  <c r="D14" i="2" s="1"/>
  <c r="D17" i="2" s="1"/>
  <c r="D21" i="2" s="1"/>
  <c r="D76" i="4"/>
  <c r="D79" i="4" s="1"/>
  <c r="D82" i="4" s="1"/>
  <c r="D87" i="4" s="1"/>
  <c r="D25" i="4" s="1"/>
  <c r="D20" i="3" s="1"/>
  <c r="D41" i="13"/>
  <c r="D13" i="4"/>
  <c r="D14" i="4" s="1"/>
  <c r="E46" i="4"/>
  <c r="F4" i="2" s="1"/>
  <c r="F5" i="2" s="1"/>
  <c r="H16" i="4"/>
  <c r="H18" i="4" s="1"/>
  <c r="E13" i="4"/>
  <c r="E14" i="4" s="1"/>
  <c r="E10" i="3" s="1"/>
  <c r="H28" i="3"/>
  <c r="H35" i="4"/>
  <c r="H76" i="4"/>
  <c r="H79" i="4" s="1"/>
  <c r="H82" i="4" s="1"/>
  <c r="H87" i="4" s="1"/>
  <c r="F13" i="4"/>
  <c r="F14" i="4" s="1"/>
  <c r="F16" i="4" s="1"/>
  <c r="F18" i="4" s="1"/>
  <c r="F8" i="2"/>
  <c r="G16" i="4"/>
  <c r="G18" i="4" s="1"/>
  <c r="G76" i="4"/>
  <c r="G79" i="4" s="1"/>
  <c r="G82" i="4" s="1"/>
  <c r="G87" i="4" s="1"/>
  <c r="F46" i="4"/>
  <c r="G4" i="2" s="1"/>
  <c r="G5" i="2" s="1"/>
  <c r="F74" i="4"/>
  <c r="H11" i="3"/>
  <c r="H13" i="3" s="1"/>
  <c r="H15" i="3" s="1"/>
  <c r="G28" i="3"/>
  <c r="F19" i="3"/>
  <c r="G35" i="4"/>
  <c r="C16" i="4" l="1"/>
  <c r="C18" i="4" s="1"/>
  <c r="E76" i="4"/>
  <c r="E79" i="4" s="1"/>
  <c r="E82" i="4" s="1"/>
  <c r="E87" i="4" s="1"/>
  <c r="E25" i="4" s="1"/>
  <c r="E20" i="3" s="1"/>
  <c r="E11" i="3"/>
  <c r="E13" i="3" s="1"/>
  <c r="E15" i="3" s="1"/>
  <c r="H29" i="3"/>
  <c r="D16" i="4"/>
  <c r="D18" i="4" s="1"/>
  <c r="D10" i="3"/>
  <c r="F9" i="2"/>
  <c r="F11" i="2" s="1"/>
  <c r="F14" i="2" s="1"/>
  <c r="F17" i="2" s="1"/>
  <c r="F21" i="2" s="1"/>
  <c r="H37" i="4"/>
  <c r="G37" i="4"/>
  <c r="G29" i="3"/>
  <c r="E16" i="4"/>
  <c r="E18" i="4" s="1"/>
  <c r="F10" i="3"/>
  <c r="F11" i="3" s="1"/>
  <c r="F13" i="3" s="1"/>
  <c r="F15" i="3" s="1"/>
  <c r="G8" i="2"/>
  <c r="G9" i="2" s="1"/>
  <c r="G11" i="2" s="1"/>
  <c r="G14" i="2" s="1"/>
  <c r="G17" i="2" s="1"/>
  <c r="G21" i="2" s="1"/>
  <c r="F76" i="4"/>
  <c r="F79" i="4" s="1"/>
  <c r="F82" i="4" s="1"/>
  <c r="F87" i="4" s="1"/>
  <c r="F25" i="4" s="1"/>
  <c r="F20" i="3" s="1"/>
  <c r="F21" i="3" s="1"/>
  <c r="D11" i="3" l="1"/>
  <c r="D13" i="3" s="1"/>
  <c r="D15" i="3" s="1"/>
  <c r="F28" i="3"/>
  <c r="F29" i="3" s="1"/>
  <c r="E19" i="3"/>
  <c r="E21" i="3" s="1"/>
  <c r="F26" i="4"/>
  <c r="E28" i="3" l="1"/>
  <c r="E29" i="3" s="1"/>
  <c r="D19" i="3"/>
  <c r="D21" i="3" s="1"/>
  <c r="C19" i="3" s="1"/>
  <c r="C21" i="3" s="1"/>
  <c r="C28" i="3" s="1"/>
  <c r="C29" i="3" s="1"/>
  <c r="F35" i="4"/>
  <c r="F37" i="4" s="1"/>
  <c r="E23" i="4"/>
  <c r="E26" i="4" s="1"/>
  <c r="D28" i="3" l="1"/>
  <c r="D29" i="3" s="1"/>
  <c r="E35" i="4"/>
  <c r="E37" i="4" s="1"/>
  <c r="D23" i="4"/>
  <c r="D26" i="4" s="1"/>
  <c r="D35" i="4" l="1"/>
  <c r="D37" i="4" s="1"/>
  <c r="C23" i="4"/>
  <c r="C26" i="4" s="1"/>
  <c r="C35" i="4" s="1"/>
</calcChain>
</file>

<file path=xl/sharedStrings.xml><?xml version="1.0" encoding="utf-8"?>
<sst xmlns="http://schemas.openxmlformats.org/spreadsheetml/2006/main" count="446" uniqueCount="254">
  <si>
    <t>Sverigedemokraterna Tranås 802476-9542</t>
  </si>
  <si>
    <t>Bokslutsbilagor</t>
  </si>
  <si>
    <t>Balans- &amp; resultatrapport</t>
  </si>
  <si>
    <t>Kontoutdrag bankkonto</t>
  </si>
  <si>
    <t>Övrigt</t>
  </si>
  <si>
    <t>Resultaträkning</t>
  </si>
  <si>
    <t>Belopp i kr</t>
  </si>
  <si>
    <t>not</t>
  </si>
  <si>
    <t>2022-01-01-2022-12-31</t>
  </si>
  <si>
    <t>2021-01-01-2021-12-31</t>
  </si>
  <si>
    <t>2020-01-01-2020-12-31</t>
  </si>
  <si>
    <t>Rörelseintäkter, lagerförädring mm</t>
  </si>
  <si>
    <t>Övriga rörelseintäkter</t>
  </si>
  <si>
    <t>Summa rörelseintäkter, lagerförändring</t>
  </si>
  <si>
    <t>Rörelsekostnader</t>
  </si>
  <si>
    <t>Övriga externa kostander</t>
  </si>
  <si>
    <t>Summa rörelsekostnader</t>
  </si>
  <si>
    <t>Rörelseresultat</t>
  </si>
  <si>
    <t>Finansiella poster</t>
  </si>
  <si>
    <t>Resultat efter finansiella poster</t>
  </si>
  <si>
    <t>Bokslutsdispositioner</t>
  </si>
  <si>
    <t>Resultat före skatt</t>
  </si>
  <si>
    <t>Skatter</t>
  </si>
  <si>
    <t>Årets resultat</t>
  </si>
  <si>
    <t>Balansräkning</t>
  </si>
  <si>
    <t>TILLGÅNGAR</t>
  </si>
  <si>
    <t>Omsättningstillgångar</t>
  </si>
  <si>
    <t>Kortfristiga fordringar</t>
  </si>
  <si>
    <t>Förutbetalda kostnader och uppluppna intäkter</t>
  </si>
  <si>
    <t>Summa kortfristiga fordringar</t>
  </si>
  <si>
    <t>Kassa och bank</t>
  </si>
  <si>
    <t>Summa kassa och bank</t>
  </si>
  <si>
    <t>Summa omsättningstillgångar</t>
  </si>
  <si>
    <t>SUMMA TILLGÅNGAR</t>
  </si>
  <si>
    <t>EGET KAPITAL OCH SKULDER</t>
  </si>
  <si>
    <t>Eget kapital</t>
  </si>
  <si>
    <t>Eget kapital vid räkenskapsårets början</t>
  </si>
  <si>
    <t>Årests resultat</t>
  </si>
  <si>
    <t>Eget kapital vid räkenskapsårets slut</t>
  </si>
  <si>
    <t>Kortfristiga skulder</t>
  </si>
  <si>
    <t>Leverantörsskulder</t>
  </si>
  <si>
    <t>Uppluppna kostnader och förutbetalda intäkter</t>
  </si>
  <si>
    <t>Summa kortfristiga skulder</t>
  </si>
  <si>
    <t>SUMMA EGET KAPITAL OCH SKULDER</t>
  </si>
  <si>
    <t>diff</t>
  </si>
  <si>
    <t>UNDERSKRIFTER</t>
  </si>
  <si>
    <t>Hanna Forsell</t>
  </si>
  <si>
    <t>Hans Albertsson</t>
  </si>
  <si>
    <t>det som är uppbokat 2021 ska tas bort på resultatet</t>
  </si>
  <si>
    <t>1790 Övr förutbet kostnader upplupna intäker</t>
  </si>
  <si>
    <t>sedan kolla vad som ska bokas upp och boka upp det</t>
  </si>
  <si>
    <t>1910 Kassa</t>
  </si>
  <si>
    <t>1930 Företagskonto/affärskonto</t>
  </si>
  <si>
    <t>2010 Eget kapital</t>
  </si>
  <si>
    <t>2019 Årets resultat</t>
  </si>
  <si>
    <t>2440 Leverantörsskulder</t>
  </si>
  <si>
    <t>2990 Övr uppl kostn o förutbet intäkter</t>
  </si>
  <si>
    <t>diff tillgångar och eget kapital och skulder</t>
  </si>
  <si>
    <t>3900 Medlemsavgifter</t>
  </si>
  <si>
    <t>3990 Övr ersättningar och intäkter</t>
  </si>
  <si>
    <t>Övriga externa kostnader</t>
  </si>
  <si>
    <t>Lokalhyror bokat 300 kr mot 17910 därav dragit bort 300 kr på lokalhyra kostnader</t>
  </si>
  <si>
    <t>5460 Övr förbrukningsmaterial</t>
  </si>
  <si>
    <t>5622 Skatt/försäkring släpvagn</t>
  </si>
  <si>
    <t>5800 Resekostnader</t>
  </si>
  <si>
    <t>5990 Övrg reklam och PR</t>
  </si>
  <si>
    <t>6110 Kontorsmaterial</t>
  </si>
  <si>
    <t>6150 Tryck och kopiering</t>
  </si>
  <si>
    <t>6250 postbefodran</t>
  </si>
  <si>
    <t>6490 Möteskostnader</t>
  </si>
  <si>
    <t>6530 Redovisningsarvode</t>
  </si>
  <si>
    <t>6570 Bankkostnader</t>
  </si>
  <si>
    <t>6970 Tidningar, fack litteratur</t>
  </si>
  <si>
    <t>6990 Övr externa kostnader</t>
  </si>
  <si>
    <t>7330 Bilersättningar</t>
  </si>
  <si>
    <t>8999 Årets resultat</t>
  </si>
  <si>
    <t>konto</t>
  </si>
  <si>
    <t>belopp</t>
  </si>
  <si>
    <t>IB</t>
  </si>
  <si>
    <t>Återbäring medlmeavg</t>
  </si>
  <si>
    <t>Insättning partistöd</t>
  </si>
  <si>
    <t>Inkom piketröjor</t>
  </si>
  <si>
    <t>SD mullsjö insättning</t>
  </si>
  <si>
    <t>mötesfika</t>
  </si>
  <si>
    <t>Lokalhyra</t>
  </si>
  <si>
    <t>lokalhyra</t>
  </si>
  <si>
    <t>hyran för jan-mars är dragen 20230109.Men bokar upp en hyreskostnad på 3600 då det ska vara 4 betalningar på ett år</t>
  </si>
  <si>
    <t>Jototoli, gaskök</t>
  </si>
  <si>
    <t>5460= övr förbrukningsmaterial</t>
  </si>
  <si>
    <t>Elon</t>
  </si>
  <si>
    <t>sopp gryta</t>
  </si>
  <si>
    <t>Mr duo</t>
  </si>
  <si>
    <t>reflexbankd</t>
  </si>
  <si>
    <t>Mekonomen</t>
  </si>
  <si>
    <t>gasfjädrar släpkärran</t>
  </si>
  <si>
    <t>jysk</t>
  </si>
  <si>
    <t>Utlägg</t>
  </si>
  <si>
    <t>besiktning släp</t>
  </si>
  <si>
    <t>Fordonskatt</t>
  </si>
  <si>
    <t>hjälr lung fond</t>
  </si>
  <si>
    <t>Taif</t>
  </si>
  <si>
    <t>sponsring</t>
  </si>
  <si>
    <t>ADBO</t>
  </si>
  <si>
    <t>kampanjmaterial, papper, afficher, kläder</t>
  </si>
  <si>
    <t>Valfond avgift</t>
  </si>
  <si>
    <t>Lekis</t>
  </si>
  <si>
    <t>helium tank</t>
  </si>
  <si>
    <t>Närrradio</t>
  </si>
  <si>
    <t>Nordea, toner</t>
  </si>
  <si>
    <t>Tranås kommun</t>
  </si>
  <si>
    <t>tryck o kopiering</t>
  </si>
  <si>
    <t>fika tranan</t>
  </si>
  <si>
    <t>Hemköp</t>
  </si>
  <si>
    <t>Isbergslivs</t>
  </si>
  <si>
    <t>isbergslivs</t>
  </si>
  <si>
    <t>hemklp</t>
  </si>
  <si>
    <t>hemköp</t>
  </si>
  <si>
    <t xml:space="preserve">kontoudrag 20230109 bokat upp kostnaden mot 2440 levskuld </t>
  </si>
  <si>
    <t>bokslut</t>
  </si>
  <si>
    <t>banktjänster</t>
  </si>
  <si>
    <t>Bonniers news</t>
  </si>
  <si>
    <t>tidningar</t>
  </si>
  <si>
    <t>Julbord SD</t>
  </si>
  <si>
    <t>Örnfot</t>
  </si>
  <si>
    <t>grillbuffe</t>
  </si>
  <si>
    <t>blommor</t>
  </si>
  <si>
    <t>Saldo enl kontoutdrag</t>
  </si>
  <si>
    <t>Företag</t>
  </si>
  <si>
    <t>Bokslutsdatum</t>
  </si>
  <si>
    <t>Sida nr</t>
  </si>
  <si>
    <t>Bilaga nr</t>
  </si>
  <si>
    <t>Sverige demokraterna Tranås</t>
  </si>
  <si>
    <t>Förutbetalda kostnader specifikation</t>
  </si>
  <si>
    <t>Saldo 2022-12-31</t>
  </si>
  <si>
    <t>Kontonr</t>
  </si>
  <si>
    <t>Ver nr</t>
  </si>
  <si>
    <t>Avser</t>
  </si>
  <si>
    <t xml:space="preserve">Period från </t>
  </si>
  <si>
    <t>Period till</t>
  </si>
  <si>
    <t>Mot konto</t>
  </si>
  <si>
    <t>Total summa</t>
  </si>
  <si>
    <t>Att periodisera</t>
  </si>
  <si>
    <t>Bokslutsarvode</t>
  </si>
  <si>
    <t>2023-01-01-2023-12-31</t>
  </si>
  <si>
    <t>Banktjänster</t>
  </si>
  <si>
    <t>MR duo hyra</t>
  </si>
  <si>
    <t>Wolfs bokföring</t>
  </si>
  <si>
    <t>ADBO frakt</t>
  </si>
  <si>
    <t>Isbergs livs</t>
  </si>
  <si>
    <t>Tranås bois sponsring</t>
  </si>
  <si>
    <t>Fika tranan</t>
  </si>
  <si>
    <t>Insättning</t>
  </si>
  <si>
    <t>Hemköp isberg</t>
  </si>
  <si>
    <t>pizza</t>
  </si>
  <si>
    <t>Hyra</t>
  </si>
  <si>
    <t>Tranan fik</t>
  </si>
  <si>
    <t>Gårlins blommor</t>
  </si>
  <si>
    <t xml:space="preserve">Mr duo  </t>
  </si>
  <si>
    <t>Vägskatt</t>
  </si>
  <si>
    <t>Franssons polka</t>
  </si>
  <si>
    <t>Valfondsavgift</t>
  </si>
  <si>
    <t>SDMotor</t>
  </si>
  <si>
    <t>annonsering</t>
  </si>
  <si>
    <t>Mr duo hyra</t>
  </si>
  <si>
    <t>Försäljning</t>
  </si>
  <si>
    <t>Taif hockey</t>
  </si>
  <si>
    <t>Polismyndighet</t>
  </si>
  <si>
    <t>julskyltning ansökan</t>
  </si>
  <si>
    <t xml:space="preserve">Saldo </t>
  </si>
  <si>
    <t>Julbord Kontant utlägg</t>
  </si>
  <si>
    <t>5910 Annonsering</t>
  </si>
  <si>
    <t>5980 Sponsring</t>
  </si>
  <si>
    <t>6950 Avgifter</t>
  </si>
  <si>
    <t>Saldo 2023-12-31</t>
  </si>
  <si>
    <t>NY uppbokning  - Utlägg så har betalts kontant och kommer att tas ut från konton 1930</t>
  </si>
  <si>
    <t>NY uppbokning redovisningstjänster för 2023</t>
  </si>
  <si>
    <t>bortbokning lev 2440 från uppbokning i år 2022</t>
  </si>
  <si>
    <t>Ulla-Britt Holmgren</t>
  </si>
  <si>
    <t>Ulf Andersson</t>
  </si>
  <si>
    <t>Robert Andersson</t>
  </si>
  <si>
    <t>Samuel Godrén</t>
  </si>
  <si>
    <t>2024-01-01-2024-12-31</t>
  </si>
  <si>
    <t>Hakan.nyborg@SD.se</t>
  </si>
  <si>
    <t>Julbord</t>
  </si>
  <si>
    <t xml:space="preserve">Isbergs livs </t>
  </si>
  <si>
    <t>Hyra okt+ nov+ dec</t>
  </si>
  <si>
    <t>Sverigedm skoåne reklam artiklar</t>
  </si>
  <si>
    <t>Isabergs livs</t>
  </si>
  <si>
    <t>Kopiering tranås kommun</t>
  </si>
  <si>
    <t>Hyra förråd/garage 2023+2024</t>
  </si>
  <si>
    <t>Babar</t>
  </si>
  <si>
    <t>Hyr bil</t>
  </si>
  <si>
    <t>Besikta</t>
  </si>
  <si>
    <t>Överfört till Hanna 240708</t>
  </si>
  <si>
    <t>Hyra juli+aug+sept</t>
  </si>
  <si>
    <t>Swedbank bankavgift</t>
  </si>
  <si>
    <t>belasta kontot 240122</t>
  </si>
  <si>
    <t>Konto</t>
  </si>
  <si>
    <t>Belopp</t>
  </si>
  <si>
    <t>Medlemsåterbet</t>
  </si>
  <si>
    <t>Hyra lokal</t>
  </si>
  <si>
    <t>Bokslut</t>
  </si>
  <si>
    <t>Sponsring SD</t>
  </si>
  <si>
    <t>Smörgåstård</t>
  </si>
  <si>
    <t>Sponsring Bois</t>
  </si>
  <si>
    <t>Isaberg</t>
  </si>
  <si>
    <t>Valmaterial</t>
  </si>
  <si>
    <t>Inbetalning 4290110</t>
  </si>
  <si>
    <t>Överföring 514022442</t>
  </si>
  <si>
    <t>Betalts kontant</t>
  </si>
  <si>
    <t xml:space="preserve">Inga underlag i pärmen </t>
  </si>
  <si>
    <t>Överföring till Hanna för kontrollbesiktning och bilhyra 499+998</t>
  </si>
  <si>
    <t>Uppbokningi 2023 år bokslut så bokas bort nu redovisningstjänster för 2023</t>
  </si>
  <si>
    <t>Ny uppbokning redovisningstjänster</t>
  </si>
  <si>
    <t>Totala kostnader 2024</t>
  </si>
  <si>
    <t>Detta ska vara samma saldo som summa rörelseresultat 2024</t>
  </si>
  <si>
    <t>Uppbokning i 2023 bokslut så bokas bort nu - Utlägg  för julbord som betalats kontant,  kommer att tas ut från konton 1930</t>
  </si>
  <si>
    <t>Ny uppbokning för 2024 års kostnad</t>
  </si>
  <si>
    <t>Saldo 2024-12-31</t>
  </si>
  <si>
    <t>Finns en överföring på 1497 som är summan av ovan</t>
  </si>
  <si>
    <t>Uppbokning i bokslut 2023 - bokas mot 2440</t>
  </si>
  <si>
    <t>2025-01-01-2025-12-31</t>
  </si>
  <si>
    <t>Örnfot julbord</t>
  </si>
  <si>
    <t>Hyra boule klupp</t>
  </si>
  <si>
    <t>cafe förtäring</t>
  </si>
  <si>
    <t>Sverigedm  reklam artiklar</t>
  </si>
  <si>
    <t>Hyra april+maj+juni</t>
  </si>
  <si>
    <t>Hyrbil Mabi</t>
  </si>
  <si>
    <t>Bensin</t>
  </si>
  <si>
    <t>Coop</t>
  </si>
  <si>
    <t>Uppbokning i bokslut 2024 - bokas mot 2440</t>
  </si>
  <si>
    <t>Hyra jan+feb+mars</t>
  </si>
  <si>
    <t>Hyra okt+nov+dec</t>
  </si>
  <si>
    <t>Totala kostnader 2025</t>
  </si>
  <si>
    <t>Uppbokningi 2024 år bokslut så bokas bort nu redovisningstjänster för 2023</t>
  </si>
  <si>
    <t>Ny uppbokning för 2025 års kostnad</t>
  </si>
  <si>
    <t>Övriga externa kostnader: Blommor</t>
  </si>
  <si>
    <t>Förbrukningsmaterial :dator</t>
  </si>
  <si>
    <t>Övriga extern akostnader marknadsplats/mässor: Adelövs marknad -plats</t>
  </si>
  <si>
    <t>Hyresfritt från oktober månad</t>
  </si>
  <si>
    <t>5615 Hyrbil</t>
  </si>
  <si>
    <t>5010/5012 Lokalhyror</t>
  </si>
  <si>
    <t>5611 Bensin</t>
  </si>
  <si>
    <t>6991 Övriga kostnader marknadsplats</t>
  </si>
  <si>
    <t>6992 Övriga externa kostnader, blommor</t>
  </si>
  <si>
    <t>5410 Förbrukningsmaterial</t>
  </si>
  <si>
    <t>Kontant betalning för anmälningsavgifter till julbord</t>
  </si>
  <si>
    <t>Tranås 2025-</t>
  </si>
  <si>
    <t>Saldo 2025-12-31</t>
  </si>
  <si>
    <t>Anmälningsavgift för julbord</t>
  </si>
  <si>
    <t>UB saldo</t>
  </si>
  <si>
    <t>Årsbokslut RR</t>
  </si>
  <si>
    <t>Årsbokslut BR</t>
  </si>
  <si>
    <t>Verifikationer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</si>
</sst>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</font>
    <font>
      <sz val="11"/>
      <color theme="1"/>
      <name val="Calibri"/>
      <scheme val="minor"/>
    </font>
    <font>
      <i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b/>
      <i/>
      <sz val="11"/>
      <color theme="1"/>
      <name val="Calibri"/>
    </font>
    <font>
      <sz val="11"/>
      <color rgb="FFFF0000"/>
      <name val="Calibri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6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5"/>
    <xf numFmtId="0" fontId="6" fillId="0" borderId="5"/>
    <xf numFmtId="0" fontId="16" fillId="0" borderId="0" applyNumberFormat="0" applyFill="0" applyBorder="0" applyAlignment="0" applyProtection="0"/>
    <xf numFmtId="0" fontId="1" fillId="0" borderId="5"/>
  </cellStyleXfs>
  <cellXfs count="99">
    <xf numFmtId="0" fontId="0" fillId="0" borderId="0" xfId="0"/>
    <xf numFmtId="0" fontId="5" fillId="0" borderId="1" xfId="0" applyFont="1" applyBorder="1"/>
    <xf numFmtId="0" fontId="5" fillId="0" borderId="2" xfId="0" applyFont="1" applyBorder="1" applyAlignment="1">
      <alignment wrapText="1"/>
    </xf>
    <xf numFmtId="0" fontId="5" fillId="0" borderId="3" xfId="0" applyFont="1" applyBorder="1"/>
    <xf numFmtId="0" fontId="5" fillId="0" borderId="0" xfId="0" applyFont="1"/>
    <xf numFmtId="0" fontId="5" fillId="0" borderId="4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3" fontId="9" fillId="0" borderId="0" xfId="0" applyNumberFormat="1" applyFont="1"/>
    <xf numFmtId="3" fontId="8" fillId="0" borderId="0" xfId="0" applyNumberFormat="1" applyFont="1"/>
    <xf numFmtId="3" fontId="7" fillId="0" borderId="0" xfId="0" applyNumberFormat="1" applyFont="1"/>
    <xf numFmtId="0" fontId="10" fillId="0" borderId="0" xfId="0" applyFont="1"/>
    <xf numFmtId="0" fontId="11" fillId="0" borderId="0" xfId="0" applyFont="1"/>
    <xf numFmtId="0" fontId="9" fillId="0" borderId="2" xfId="0" applyFont="1" applyBorder="1"/>
    <xf numFmtId="3" fontId="9" fillId="0" borderId="2" xfId="0" applyNumberFormat="1" applyFont="1" applyBorder="1"/>
    <xf numFmtId="3" fontId="6" fillId="0" borderId="0" xfId="0" applyNumberFormat="1" applyFont="1"/>
    <xf numFmtId="0" fontId="9" fillId="2" borderId="5" xfId="0" applyFont="1" applyFill="1" applyBorder="1"/>
    <xf numFmtId="3" fontId="9" fillId="2" borderId="5" xfId="0" applyNumberFormat="1" applyFont="1" applyFill="1" applyBorder="1"/>
    <xf numFmtId="0" fontId="12" fillId="0" borderId="0" xfId="0" applyFont="1"/>
    <xf numFmtId="3" fontId="12" fillId="0" borderId="0" xfId="0" applyNumberFormat="1" applyFont="1"/>
    <xf numFmtId="3" fontId="12" fillId="2" borderId="5" xfId="0" applyNumberFormat="1" applyFont="1" applyFill="1" applyBorder="1"/>
    <xf numFmtId="0" fontId="8" fillId="0" borderId="6" xfId="0" applyFont="1" applyBorder="1"/>
    <xf numFmtId="14" fontId="9" fillId="0" borderId="7" xfId="0" applyNumberFormat="1" applyFont="1" applyBorder="1"/>
    <xf numFmtId="0" fontId="9" fillId="0" borderId="7" xfId="0" applyFont="1" applyBorder="1"/>
    <xf numFmtId="0" fontId="9" fillId="0" borderId="0" xfId="0" applyFont="1" applyAlignment="1">
      <alignment wrapText="1"/>
    </xf>
    <xf numFmtId="0" fontId="0" fillId="0" borderId="5" xfId="1" applyFont="1"/>
    <xf numFmtId="3" fontId="9" fillId="0" borderId="5" xfId="1" applyNumberFormat="1" applyFont="1"/>
    <xf numFmtId="0" fontId="6" fillId="0" borderId="5" xfId="1"/>
    <xf numFmtId="4" fontId="9" fillId="0" borderId="5" xfId="1" applyNumberFormat="1" applyFont="1"/>
    <xf numFmtId="3" fontId="9" fillId="3" borderId="5" xfId="1" applyNumberFormat="1" applyFont="1" applyFill="1"/>
    <xf numFmtId="0" fontId="9" fillId="0" borderId="5" xfId="1" applyFont="1"/>
    <xf numFmtId="0" fontId="6" fillId="0" borderId="5" xfId="2"/>
    <xf numFmtId="3" fontId="9" fillId="2" borderId="5" xfId="1" applyNumberFormat="1" applyFont="1" applyFill="1"/>
    <xf numFmtId="0" fontId="12" fillId="0" borderId="5" xfId="1" applyFont="1"/>
    <xf numFmtId="3" fontId="12" fillId="0" borderId="5" xfId="1" applyNumberFormat="1" applyFont="1"/>
    <xf numFmtId="3" fontId="12" fillId="2" borderId="5" xfId="1" applyNumberFormat="1" applyFont="1" applyFill="1"/>
    <xf numFmtId="3" fontId="8" fillId="0" borderId="5" xfId="1" applyNumberFormat="1" applyFont="1"/>
    <xf numFmtId="3" fontId="0" fillId="0" borderId="5" xfId="1" applyNumberFormat="1" applyFont="1"/>
    <xf numFmtId="3" fontId="0" fillId="0" borderId="0" xfId="0" applyNumberFormat="1"/>
    <xf numFmtId="3" fontId="14" fillId="0" borderId="0" xfId="0" applyNumberFormat="1" applyFont="1"/>
    <xf numFmtId="0" fontId="14" fillId="0" borderId="0" xfId="0" applyFont="1"/>
    <xf numFmtId="0" fontId="4" fillId="0" borderId="0" xfId="0" applyFont="1"/>
    <xf numFmtId="14" fontId="8" fillId="0" borderId="0" xfId="0" applyNumberFormat="1" applyFont="1" applyAlignment="1">
      <alignment wrapText="1"/>
    </xf>
    <xf numFmtId="4" fontId="9" fillId="0" borderId="7" xfId="0" applyNumberFormat="1" applyFont="1" applyBorder="1"/>
    <xf numFmtId="0" fontId="4" fillId="0" borderId="5" xfId="1" applyFont="1"/>
    <xf numFmtId="0" fontId="13" fillId="0" borderId="0" xfId="0" applyFont="1"/>
    <xf numFmtId="0" fontId="16" fillId="0" borderId="0" xfId="3"/>
    <xf numFmtId="0" fontId="3" fillId="0" borderId="5" xfId="1" applyFont="1"/>
    <xf numFmtId="0" fontId="15" fillId="0" borderId="5" xfId="1" applyFont="1"/>
    <xf numFmtId="3" fontId="17" fillId="0" borderId="5" xfId="1" applyNumberFormat="1" applyFont="1"/>
    <xf numFmtId="0" fontId="3" fillId="3" borderId="5" xfId="1" applyFont="1" applyFill="1"/>
    <xf numFmtId="0" fontId="2" fillId="0" borderId="5" xfId="1" applyFont="1"/>
    <xf numFmtId="3" fontId="18" fillId="0" borderId="5" xfId="1" applyNumberFormat="1" applyFont="1"/>
    <xf numFmtId="3" fontId="13" fillId="0" borderId="5" xfId="1" applyNumberFormat="1" applyFont="1"/>
    <xf numFmtId="0" fontId="13" fillId="0" borderId="5" xfId="1" applyFont="1"/>
    <xf numFmtId="3" fontId="14" fillId="0" borderId="5" xfId="1" applyNumberFormat="1" applyFont="1"/>
    <xf numFmtId="0" fontId="0" fillId="0" borderId="5" xfId="0" applyBorder="1"/>
    <xf numFmtId="0" fontId="0" fillId="0" borderId="0" xfId="1" applyFont="1" applyBorder="1"/>
    <xf numFmtId="0" fontId="17" fillId="0" borderId="6" xfId="0" applyFont="1" applyBorder="1"/>
    <xf numFmtId="3" fontId="19" fillId="0" borderId="5" xfId="1" applyNumberFormat="1" applyFont="1"/>
    <xf numFmtId="3" fontId="20" fillId="0" borderId="5" xfId="1" applyNumberFormat="1" applyFont="1"/>
    <xf numFmtId="3" fontId="20" fillId="3" borderId="5" xfId="1" applyNumberFormat="1" applyFont="1" applyFill="1"/>
    <xf numFmtId="3" fontId="21" fillId="0" borderId="5" xfId="1" applyNumberFormat="1" applyFont="1"/>
    <xf numFmtId="0" fontId="18" fillId="0" borderId="5" xfId="1" applyFont="1"/>
    <xf numFmtId="0" fontId="3" fillId="0" borderId="8" xfId="1" applyFont="1" applyBorder="1"/>
    <xf numFmtId="3" fontId="9" fillId="0" borderId="8" xfId="1" applyNumberFormat="1" applyFont="1" applyBorder="1"/>
    <xf numFmtId="3" fontId="0" fillId="0" borderId="8" xfId="1" applyNumberFormat="1" applyFont="1" applyBorder="1"/>
    <xf numFmtId="0" fontId="0" fillId="0" borderId="8" xfId="1" applyFont="1" applyBorder="1"/>
    <xf numFmtId="0" fontId="17" fillId="0" borderId="0" xfId="0" applyFont="1" applyAlignment="1">
      <alignment wrapText="1"/>
    </xf>
    <xf numFmtId="164" fontId="20" fillId="0" borderId="5" xfId="1" applyNumberFormat="1" applyFont="1"/>
    <xf numFmtId="0" fontId="1" fillId="0" borderId="0" xfId="0" applyFont="1"/>
    <xf numFmtId="0" fontId="17" fillId="0" borderId="0" xfId="0" applyFont="1"/>
    <xf numFmtId="0" fontId="0" fillId="0" borderId="5" xfId="4" applyFont="1"/>
    <xf numFmtId="3" fontId="20" fillId="0" borderId="5" xfId="4" applyNumberFormat="1" applyFont="1"/>
    <xf numFmtId="0" fontId="0" fillId="0" borderId="5" xfId="4" applyFont="1" applyAlignment="1">
      <alignment wrapText="1"/>
    </xf>
    <xf numFmtId="0" fontId="15" fillId="0" borderId="5" xfId="4" applyFont="1"/>
    <xf numFmtId="3" fontId="19" fillId="0" borderId="5" xfId="4" applyNumberFormat="1" applyFont="1"/>
    <xf numFmtId="0" fontId="1" fillId="0" borderId="5" xfId="4"/>
    <xf numFmtId="0" fontId="1" fillId="0" borderId="5" xfId="4" applyAlignment="1">
      <alignment wrapText="1"/>
    </xf>
    <xf numFmtId="3" fontId="21" fillId="0" borderId="5" xfId="4" applyNumberFormat="1" applyFont="1"/>
    <xf numFmtId="3" fontId="14" fillId="0" borderId="5" xfId="4" applyNumberFormat="1" applyFont="1"/>
    <xf numFmtId="0" fontId="20" fillId="0" borderId="5" xfId="4" applyFont="1"/>
    <xf numFmtId="4" fontId="20" fillId="0" borderId="5" xfId="4" applyNumberFormat="1" applyFont="1"/>
    <xf numFmtId="3" fontId="0" fillId="0" borderId="5" xfId="4" applyNumberFormat="1" applyFont="1"/>
    <xf numFmtId="0" fontId="13" fillId="0" borderId="5" xfId="4" applyFont="1"/>
    <xf numFmtId="0" fontId="20" fillId="0" borderId="5" xfId="4" applyFont="1" applyAlignment="1">
      <alignment wrapText="1"/>
    </xf>
    <xf numFmtId="0" fontId="18" fillId="0" borderId="5" xfId="4" applyFont="1"/>
    <xf numFmtId="3" fontId="18" fillId="0" borderId="5" xfId="4" applyNumberFormat="1" applyFont="1"/>
    <xf numFmtId="0" fontId="0" fillId="0" borderId="8" xfId="4" applyFont="1" applyBorder="1"/>
    <xf numFmtId="0" fontId="1" fillId="0" borderId="8" xfId="4" applyBorder="1"/>
    <xf numFmtId="3" fontId="0" fillId="0" borderId="8" xfId="4" applyNumberFormat="1" applyFont="1" applyBorder="1"/>
    <xf numFmtId="3" fontId="14" fillId="0" borderId="8" xfId="4" applyNumberFormat="1" applyFont="1" applyBorder="1"/>
    <xf numFmtId="0" fontId="15" fillId="0" borderId="5" xfId="4" applyFont="1" applyAlignment="1">
      <alignment wrapText="1"/>
    </xf>
    <xf numFmtId="0" fontId="14" fillId="0" borderId="2" xfId="0" applyFont="1" applyBorder="1"/>
    <xf numFmtId="0" fontId="15" fillId="0" borderId="0" xfId="0" applyFont="1"/>
    <xf numFmtId="3" fontId="15" fillId="0" borderId="0" xfId="0" applyNumberFormat="1" applyFont="1"/>
    <xf numFmtId="0" fontId="22" fillId="0" borderId="0" xfId="0" applyFont="1"/>
  </cellXfs>
  <cellStyles count="5">
    <cellStyle name="Hyperlänk" xfId="3" builtinId="8"/>
    <cellStyle name="Normal" xfId="0" builtinId="0"/>
    <cellStyle name="Normal 2" xfId="1" xr:uid="{CF639759-B2B2-4E4E-8681-162B299E4006}"/>
    <cellStyle name="Normal 2 2" xfId="4" xr:uid="{F1CBE36A-85B3-4314-A025-5DFFAEE7D1CB}"/>
    <cellStyle name="Normal 3" xfId="2" xr:uid="{3FE5B3E9-0CFF-4A6A-87B8-18D8C02091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akan.nyborg@SD.s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activeCell="H11" sqref="H11"/>
    </sheetView>
  </sheetViews>
  <sheetFormatPr defaultColWidth="14.44140625" defaultRowHeight="15" customHeight="1" x14ac:dyDescent="0.3"/>
  <cols>
    <col min="1" max="1" width="8.77734375" customWidth="1"/>
    <col min="2" max="2" width="33.5546875" customWidth="1"/>
    <col min="3" max="26" width="8.77734375" customWidth="1"/>
  </cols>
  <sheetData>
    <row r="1" spans="1:2" ht="42" x14ac:dyDescent="0.4">
      <c r="A1" s="1">
        <v>2025</v>
      </c>
      <c r="B1" s="2" t="s">
        <v>0</v>
      </c>
    </row>
    <row r="2" spans="1:2" ht="21" x14ac:dyDescent="0.4">
      <c r="A2" s="3">
        <v>1</v>
      </c>
      <c r="B2" s="98" t="s">
        <v>251</v>
      </c>
    </row>
    <row r="3" spans="1:2" ht="21" x14ac:dyDescent="0.4">
      <c r="A3" s="5">
        <v>2</v>
      </c>
      <c r="B3" s="98" t="s">
        <v>252</v>
      </c>
    </row>
    <row r="4" spans="1:2" ht="21" x14ac:dyDescent="0.4">
      <c r="A4" s="5">
        <v>3</v>
      </c>
      <c r="B4" s="98" t="s">
        <v>2</v>
      </c>
    </row>
    <row r="5" spans="1:2" ht="21" x14ac:dyDescent="0.4">
      <c r="A5" s="5">
        <v>4</v>
      </c>
      <c r="B5" s="98" t="s">
        <v>253</v>
      </c>
    </row>
    <row r="6" spans="1:2" ht="21" x14ac:dyDescent="0.4">
      <c r="A6" s="5">
        <v>5</v>
      </c>
      <c r="B6" s="4" t="s">
        <v>2</v>
      </c>
    </row>
    <row r="7" spans="1:2" ht="21" x14ac:dyDescent="0.4">
      <c r="A7" s="5">
        <v>6</v>
      </c>
      <c r="B7" s="98" t="s">
        <v>1</v>
      </c>
    </row>
    <row r="8" spans="1:2" ht="21" x14ac:dyDescent="0.4">
      <c r="A8" s="5">
        <v>7</v>
      </c>
      <c r="B8" s="4" t="s">
        <v>3</v>
      </c>
    </row>
    <row r="9" spans="1:2" ht="21" x14ac:dyDescent="0.4">
      <c r="A9" s="5">
        <v>8</v>
      </c>
      <c r="B9" s="98" t="s">
        <v>4</v>
      </c>
    </row>
    <row r="10" spans="1:2" ht="21" x14ac:dyDescent="0.4">
      <c r="A10" s="5">
        <v>9</v>
      </c>
      <c r="B10" s="4"/>
    </row>
    <row r="11" spans="1:2" ht="21" x14ac:dyDescent="0.4">
      <c r="A11" s="5">
        <v>10</v>
      </c>
      <c r="B11" s="4"/>
    </row>
    <row r="12" spans="1:2" ht="21" x14ac:dyDescent="0.4">
      <c r="A12" s="5">
        <v>11</v>
      </c>
      <c r="B12" s="4"/>
    </row>
    <row r="13" spans="1:2" ht="21" x14ac:dyDescent="0.4">
      <c r="A13" s="5">
        <v>12</v>
      </c>
      <c r="B13" s="4"/>
    </row>
    <row r="14" spans="1:2" ht="21" x14ac:dyDescent="0.4">
      <c r="A14" s="5">
        <v>13</v>
      </c>
      <c r="B14" s="4"/>
    </row>
    <row r="15" spans="1:2" ht="21" x14ac:dyDescent="0.4">
      <c r="A15" s="5">
        <v>14</v>
      </c>
      <c r="B15" s="4"/>
    </row>
    <row r="16" spans="1:2" ht="21" x14ac:dyDescent="0.4">
      <c r="A16" s="5">
        <v>15</v>
      </c>
      <c r="B16" s="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396F-6002-43F4-9609-0CFEF57246B1}">
  <sheetPr>
    <pageSetUpPr fitToPage="1"/>
  </sheetPr>
  <dimension ref="A1:F1003"/>
  <sheetViews>
    <sheetView topLeftCell="B22" workbookViewId="0">
      <selection activeCell="G27" sqref="G1:L1048576"/>
    </sheetView>
  </sheetViews>
  <sheetFormatPr defaultColWidth="14.44140625" defaultRowHeight="15" customHeight="1" x14ac:dyDescent="0.3"/>
  <cols>
    <col min="1" max="1" width="8.77734375" style="27" customWidth="1"/>
    <col min="2" max="2" width="19.6640625" style="27" bestFit="1" customWidth="1"/>
    <col min="3" max="3" width="10" style="27" customWidth="1"/>
    <col min="4" max="4" width="9.77734375" style="27" bestFit="1" customWidth="1"/>
    <col min="5" max="6" width="21.21875" style="27" customWidth="1"/>
    <col min="7" max="22" width="8.77734375" style="27" customWidth="1"/>
    <col min="23" max="16384" width="14.44140625" style="27"/>
  </cols>
  <sheetData>
    <row r="1" spans="1:6" s="50" customFormat="1" ht="14.4" x14ac:dyDescent="0.3">
      <c r="B1" s="50">
        <v>2023</v>
      </c>
      <c r="C1" s="51" t="s">
        <v>76</v>
      </c>
      <c r="D1" s="51" t="s">
        <v>77</v>
      </c>
    </row>
    <row r="2" spans="1:6" ht="14.4" x14ac:dyDescent="0.3">
      <c r="A2" s="29" t="s">
        <v>78</v>
      </c>
      <c r="C2" s="28">
        <v>1930</v>
      </c>
      <c r="D2" s="30">
        <v>157976.64000000001</v>
      </c>
    </row>
    <row r="3" spans="1:6" ht="14.4" x14ac:dyDescent="0.3">
      <c r="B3" s="32" t="s">
        <v>164</v>
      </c>
      <c r="C3" s="28">
        <v>3900</v>
      </c>
      <c r="D3" s="28">
        <v>6000</v>
      </c>
    </row>
    <row r="4" spans="1:6" ht="14.4" x14ac:dyDescent="0.3">
      <c r="B4" s="32" t="s">
        <v>151</v>
      </c>
      <c r="C4" s="28">
        <v>3990</v>
      </c>
      <c r="D4" s="28">
        <v>126063</v>
      </c>
      <c r="E4" s="29"/>
      <c r="F4" s="29"/>
    </row>
    <row r="5" spans="1:6" ht="14.4" x14ac:dyDescent="0.3">
      <c r="B5" s="27" t="s">
        <v>145</v>
      </c>
      <c r="C5" s="31">
        <v>5010</v>
      </c>
      <c r="D5" s="31">
        <v>-3900</v>
      </c>
    </row>
    <row r="6" spans="1:6" ht="14.4" x14ac:dyDescent="0.3">
      <c r="B6" s="32" t="s">
        <v>154</v>
      </c>
      <c r="C6" s="31">
        <v>5010</v>
      </c>
      <c r="D6" s="31">
        <v>-7800</v>
      </c>
    </row>
    <row r="7" spans="1:6" ht="14.4" x14ac:dyDescent="0.3">
      <c r="B7" s="32" t="s">
        <v>163</v>
      </c>
      <c r="C7" s="31">
        <v>5010</v>
      </c>
      <c r="D7" s="31">
        <v>-3900</v>
      </c>
      <c r="E7" s="39">
        <f>D5+D6+D7</f>
        <v>-15600</v>
      </c>
      <c r="F7" s="39"/>
    </row>
    <row r="8" spans="1:6" ht="14.4" x14ac:dyDescent="0.3">
      <c r="B8" s="32" t="s">
        <v>158</v>
      </c>
      <c r="C8" s="28">
        <v>5622</v>
      </c>
      <c r="D8" s="28">
        <v>-422</v>
      </c>
      <c r="E8" s="29"/>
      <c r="F8" s="29"/>
    </row>
    <row r="9" spans="1:6" ht="14.4" x14ac:dyDescent="0.3">
      <c r="B9" s="32" t="s">
        <v>161</v>
      </c>
      <c r="C9" s="28">
        <v>5910</v>
      </c>
      <c r="D9" s="28">
        <v>-5000</v>
      </c>
      <c r="E9" s="27" t="s">
        <v>162</v>
      </c>
    </row>
    <row r="10" spans="1:6" ht="14.4" x14ac:dyDescent="0.3">
      <c r="B10" s="32" t="s">
        <v>149</v>
      </c>
      <c r="C10" s="28">
        <v>5980</v>
      </c>
      <c r="D10" s="28">
        <v>-2000</v>
      </c>
    </row>
    <row r="11" spans="1:6" ht="14.4" x14ac:dyDescent="0.3">
      <c r="B11" s="32" t="s">
        <v>100</v>
      </c>
      <c r="C11" s="28">
        <v>5980</v>
      </c>
      <c r="D11" s="28">
        <v>-1007</v>
      </c>
    </row>
    <row r="12" spans="1:6" ht="14.4" x14ac:dyDescent="0.3">
      <c r="B12" s="32" t="s">
        <v>165</v>
      </c>
      <c r="C12" s="28">
        <v>5980</v>
      </c>
      <c r="D12" s="28">
        <v>-1007</v>
      </c>
    </row>
    <row r="13" spans="1:6" ht="14.4" x14ac:dyDescent="0.3">
      <c r="B13" s="27" t="s">
        <v>147</v>
      </c>
      <c r="C13" s="28">
        <v>5990</v>
      </c>
      <c r="D13" s="28">
        <v>-1443</v>
      </c>
      <c r="E13" s="29" t="s">
        <v>103</v>
      </c>
      <c r="F13" s="29"/>
    </row>
    <row r="14" spans="1:6" ht="14.4" x14ac:dyDescent="0.3">
      <c r="B14" s="32" t="s">
        <v>157</v>
      </c>
      <c r="C14" s="28">
        <v>5990</v>
      </c>
      <c r="D14" s="28">
        <v>-7794</v>
      </c>
      <c r="E14" s="29"/>
      <c r="F14" s="29"/>
    </row>
    <row r="15" spans="1:6" ht="14.4" x14ac:dyDescent="0.3">
      <c r="B15" s="32" t="s">
        <v>91</v>
      </c>
      <c r="C15" s="28">
        <v>5990</v>
      </c>
      <c r="D15" s="28">
        <v>-12500</v>
      </c>
      <c r="E15" s="29"/>
      <c r="F15" s="29"/>
    </row>
    <row r="16" spans="1:6" ht="14.4" x14ac:dyDescent="0.3">
      <c r="B16" s="32" t="s">
        <v>109</v>
      </c>
      <c r="C16" s="28">
        <v>6150</v>
      </c>
      <c r="D16" s="28">
        <v>-187</v>
      </c>
      <c r="E16" s="33"/>
      <c r="F16" s="33"/>
    </row>
    <row r="17" spans="2:6" ht="14.4" x14ac:dyDescent="0.3">
      <c r="B17" s="27" t="s">
        <v>112</v>
      </c>
      <c r="C17" s="28">
        <v>6490</v>
      </c>
      <c r="D17" s="31">
        <v>-500</v>
      </c>
    </row>
    <row r="18" spans="2:6" ht="14.4" x14ac:dyDescent="0.3">
      <c r="B18" s="32" t="s">
        <v>148</v>
      </c>
      <c r="C18" s="28">
        <v>6490</v>
      </c>
      <c r="D18" s="31">
        <v>-506</v>
      </c>
    </row>
    <row r="19" spans="2:6" ht="14.4" x14ac:dyDescent="0.3">
      <c r="B19" s="32" t="s">
        <v>150</v>
      </c>
      <c r="C19" s="28">
        <v>6490</v>
      </c>
      <c r="D19" s="31">
        <v>-2607</v>
      </c>
    </row>
    <row r="20" spans="2:6" ht="14.4" x14ac:dyDescent="0.3">
      <c r="B20" s="32" t="s">
        <v>148</v>
      </c>
      <c r="C20" s="28">
        <v>6490</v>
      </c>
      <c r="D20" s="31">
        <v>-112</v>
      </c>
      <c r="E20" s="28"/>
      <c r="F20" s="28"/>
    </row>
    <row r="21" spans="2:6" ht="14.4" x14ac:dyDescent="0.3">
      <c r="B21" s="32" t="s">
        <v>152</v>
      </c>
      <c r="C21" s="28">
        <v>6490</v>
      </c>
      <c r="D21" s="31">
        <v>-495</v>
      </c>
      <c r="E21" s="29"/>
      <c r="F21" s="29"/>
    </row>
    <row r="22" spans="2:6" ht="15.75" customHeight="1" x14ac:dyDescent="0.3">
      <c r="B22" s="32" t="s">
        <v>153</v>
      </c>
      <c r="C22" s="28">
        <v>6490</v>
      </c>
      <c r="D22" s="31">
        <v>-601</v>
      </c>
      <c r="E22" s="29"/>
      <c r="F22" s="29"/>
    </row>
    <row r="23" spans="2:6" ht="15.75" customHeight="1" x14ac:dyDescent="0.3">
      <c r="B23" s="32" t="s">
        <v>155</v>
      </c>
      <c r="C23" s="28">
        <v>6490</v>
      </c>
      <c r="D23" s="31">
        <v>-300</v>
      </c>
    </row>
    <row r="24" spans="2:6" ht="15.75" customHeight="1" x14ac:dyDescent="0.3">
      <c r="B24" s="32" t="s">
        <v>148</v>
      </c>
      <c r="C24" s="28">
        <v>6490</v>
      </c>
      <c r="D24" s="31">
        <v>-426</v>
      </c>
    </row>
    <row r="25" spans="2:6" ht="15.75" customHeight="1" x14ac:dyDescent="0.3">
      <c r="B25" s="32" t="s">
        <v>148</v>
      </c>
      <c r="C25" s="28">
        <v>6490</v>
      </c>
      <c r="D25" s="31">
        <v>-149</v>
      </c>
    </row>
    <row r="26" spans="2:6" ht="15.75" customHeight="1" x14ac:dyDescent="0.3">
      <c r="B26" s="32" t="s">
        <v>155</v>
      </c>
      <c r="C26" s="28">
        <v>6490</v>
      </c>
      <c r="D26" s="31">
        <v>-5000</v>
      </c>
    </row>
    <row r="27" spans="2:6" ht="15.75" customHeight="1" x14ac:dyDescent="0.3">
      <c r="B27" s="32" t="s">
        <v>159</v>
      </c>
      <c r="C27" s="28">
        <v>6490</v>
      </c>
      <c r="D27" s="31">
        <v>-7730</v>
      </c>
    </row>
    <row r="28" spans="2:6" ht="15.75" customHeight="1" x14ac:dyDescent="0.3">
      <c r="B28" s="32" t="s">
        <v>148</v>
      </c>
      <c r="C28" s="28">
        <v>6490</v>
      </c>
      <c r="D28" s="31">
        <v>-258</v>
      </c>
    </row>
    <row r="29" spans="2:6" ht="15.75" customHeight="1" x14ac:dyDescent="0.3">
      <c r="B29" s="32" t="s">
        <v>112</v>
      </c>
      <c r="C29" s="28">
        <v>6490</v>
      </c>
      <c r="D29" s="31">
        <v>-88</v>
      </c>
      <c r="E29" s="29"/>
      <c r="F29" s="29"/>
    </row>
    <row r="30" spans="2:6" ht="15.75" customHeight="1" x14ac:dyDescent="0.3">
      <c r="B30" s="27" t="s">
        <v>146</v>
      </c>
      <c r="C30" s="28">
        <v>6530</v>
      </c>
      <c r="D30" s="28">
        <v>-3125</v>
      </c>
    </row>
    <row r="31" spans="2:6" ht="15.75" customHeight="1" x14ac:dyDescent="0.3">
      <c r="B31" s="27" t="s">
        <v>144</v>
      </c>
      <c r="C31" s="28">
        <v>6570</v>
      </c>
      <c r="D31" s="28">
        <v>-1212</v>
      </c>
    </row>
    <row r="32" spans="2:6" ht="15.75" customHeight="1" x14ac:dyDescent="0.3">
      <c r="B32" s="32" t="s">
        <v>166</v>
      </c>
      <c r="C32" s="28">
        <v>6950</v>
      </c>
      <c r="D32" s="28">
        <v>-320</v>
      </c>
      <c r="E32" s="27" t="s">
        <v>167</v>
      </c>
    </row>
    <row r="33" spans="1:6" ht="15.75" customHeight="1" x14ac:dyDescent="0.3">
      <c r="B33" s="32" t="s">
        <v>160</v>
      </c>
      <c r="C33" s="28">
        <v>6980</v>
      </c>
      <c r="D33" s="28">
        <v>-19016</v>
      </c>
    </row>
    <row r="34" spans="1:6" ht="15.75" customHeight="1" x14ac:dyDescent="0.3">
      <c r="B34" s="32" t="s">
        <v>156</v>
      </c>
      <c r="C34" s="28">
        <v>6990</v>
      </c>
      <c r="D34" s="28">
        <v>-400</v>
      </c>
      <c r="E34" s="29"/>
      <c r="F34" s="29"/>
    </row>
    <row r="35" spans="1:6" ht="15.75" customHeight="1" x14ac:dyDescent="0.3">
      <c r="B35" s="32" t="s">
        <v>168</v>
      </c>
      <c r="C35" s="28"/>
      <c r="D35" s="30">
        <f>SUM(D2:D34)</f>
        <v>200234.64</v>
      </c>
    </row>
    <row r="36" spans="1:6" ht="15.75" customHeight="1" x14ac:dyDescent="0.3">
      <c r="B36" s="29"/>
      <c r="C36" s="28"/>
      <c r="D36" s="28"/>
    </row>
    <row r="37" spans="1:6" ht="15.75" customHeight="1" x14ac:dyDescent="0.3">
      <c r="B37" s="27" t="s">
        <v>169</v>
      </c>
      <c r="C37" s="28">
        <v>6490</v>
      </c>
      <c r="D37" s="28">
        <v>-15190</v>
      </c>
      <c r="E37" s="46" t="s">
        <v>174</v>
      </c>
      <c r="F37" s="46"/>
    </row>
    <row r="38" spans="1:6" ht="15.75" customHeight="1" x14ac:dyDescent="0.3">
      <c r="C38" s="28">
        <v>6530</v>
      </c>
      <c r="D38" s="28">
        <v>3375</v>
      </c>
      <c r="E38" s="46" t="s">
        <v>175</v>
      </c>
      <c r="F38" s="46"/>
    </row>
    <row r="39" spans="1:6" customFormat="1" ht="15.75" customHeight="1" x14ac:dyDescent="0.3">
      <c r="B39" s="6"/>
      <c r="C39" s="10">
        <v>6490</v>
      </c>
      <c r="D39" s="10">
        <v>-500</v>
      </c>
      <c r="E39" s="43" t="s">
        <v>176</v>
      </c>
      <c r="F39" s="43"/>
    </row>
    <row r="40" spans="1:6" ht="15.75" customHeight="1" x14ac:dyDescent="0.3">
      <c r="B40" s="29"/>
      <c r="C40" s="28">
        <v>6530</v>
      </c>
      <c r="D40" s="28">
        <v>-3125</v>
      </c>
      <c r="E40" s="43" t="s">
        <v>176</v>
      </c>
      <c r="F40" s="43"/>
    </row>
    <row r="41" spans="1:6" ht="15.75" customHeight="1" x14ac:dyDescent="0.3">
      <c r="B41" s="29"/>
      <c r="C41" s="28"/>
      <c r="D41" s="28"/>
    </row>
    <row r="42" spans="1:6" ht="15.75" customHeight="1" x14ac:dyDescent="0.3">
      <c r="B42" s="29"/>
      <c r="C42" s="28"/>
      <c r="D42" s="28"/>
    </row>
    <row r="43" spans="1:6" ht="15.75" customHeight="1" x14ac:dyDescent="0.3">
      <c r="B43" s="29"/>
      <c r="C43" s="28"/>
      <c r="D43" s="28"/>
    </row>
    <row r="44" spans="1:6" ht="15.75" customHeight="1" x14ac:dyDescent="0.3">
      <c r="B44" s="29"/>
      <c r="C44" s="28"/>
      <c r="D44" s="28"/>
    </row>
    <row r="45" spans="1:6" ht="15.75" customHeight="1" x14ac:dyDescent="0.3">
      <c r="B45" s="29"/>
      <c r="C45" s="28"/>
      <c r="E45" s="28"/>
      <c r="F45" s="28"/>
    </row>
    <row r="46" spans="1:6" ht="15.75" customHeight="1" x14ac:dyDescent="0.3">
      <c r="A46" s="29">
        <v>220222</v>
      </c>
      <c r="B46" s="29"/>
      <c r="C46" s="28"/>
      <c r="D46" s="34"/>
    </row>
    <row r="47" spans="1:6" ht="15.75" customHeight="1" x14ac:dyDescent="0.3">
      <c r="A47" s="29">
        <v>220120</v>
      </c>
      <c r="B47" s="35"/>
      <c r="C47" s="36"/>
      <c r="D47" s="37"/>
    </row>
    <row r="48" spans="1:6" ht="15.75" customHeight="1" x14ac:dyDescent="0.3">
      <c r="B48" s="29"/>
      <c r="C48" s="28"/>
      <c r="D48" s="28"/>
      <c r="E48" s="29"/>
      <c r="F48" s="29"/>
    </row>
    <row r="49" spans="2:6" ht="15.75" customHeight="1" x14ac:dyDescent="0.3">
      <c r="B49" s="29"/>
      <c r="C49" s="28"/>
      <c r="D49" s="28"/>
    </row>
    <row r="50" spans="2:6" ht="15.75" customHeight="1" x14ac:dyDescent="0.3">
      <c r="B50" s="29"/>
      <c r="C50" s="28"/>
      <c r="D50" s="28"/>
      <c r="E50" s="29"/>
      <c r="F50" s="29"/>
    </row>
    <row r="51" spans="2:6" ht="15.75" customHeight="1" x14ac:dyDescent="0.3">
      <c r="B51" s="29"/>
      <c r="C51" s="28"/>
      <c r="D51" s="28"/>
    </row>
    <row r="52" spans="2:6" ht="15.75" customHeight="1" x14ac:dyDescent="0.3">
      <c r="C52" s="28"/>
      <c r="D52" s="38"/>
    </row>
    <row r="53" spans="2:6" ht="15.75" customHeight="1" x14ac:dyDescent="0.3">
      <c r="C53" s="28"/>
      <c r="D53" s="38"/>
    </row>
    <row r="54" spans="2:6" ht="15.75" customHeight="1" x14ac:dyDescent="0.3">
      <c r="C54" s="28"/>
      <c r="D54" s="28"/>
    </row>
    <row r="55" spans="2:6" ht="15.75" customHeight="1" x14ac:dyDescent="0.3">
      <c r="C55" s="28"/>
      <c r="D55" s="28"/>
    </row>
    <row r="56" spans="2:6" ht="15.75" customHeight="1" x14ac:dyDescent="0.3">
      <c r="C56" s="28"/>
      <c r="D56" s="28"/>
    </row>
    <row r="57" spans="2:6" ht="15.75" customHeight="1" x14ac:dyDescent="0.3">
      <c r="C57" s="28"/>
      <c r="D57" s="28"/>
    </row>
    <row r="58" spans="2:6" ht="15.75" customHeight="1" x14ac:dyDescent="0.3">
      <c r="C58" s="28"/>
      <c r="D58" s="28"/>
    </row>
    <row r="59" spans="2:6" ht="15.75" customHeight="1" x14ac:dyDescent="0.3">
      <c r="C59" s="28"/>
      <c r="D59" s="28"/>
    </row>
    <row r="60" spans="2:6" ht="15.75" customHeight="1" x14ac:dyDescent="0.3">
      <c r="C60" s="28"/>
      <c r="D60" s="28"/>
    </row>
    <row r="61" spans="2:6" ht="15.75" customHeight="1" x14ac:dyDescent="0.3">
      <c r="C61" s="28"/>
      <c r="D61" s="28"/>
    </row>
    <row r="62" spans="2:6" ht="15.75" customHeight="1" x14ac:dyDescent="0.3">
      <c r="C62" s="28"/>
      <c r="D62" s="28"/>
    </row>
    <row r="63" spans="2:6" ht="15.75" customHeight="1" x14ac:dyDescent="0.3">
      <c r="C63" s="28"/>
      <c r="D63" s="28"/>
    </row>
    <row r="64" spans="2:6" ht="15.75" customHeight="1" x14ac:dyDescent="0.3">
      <c r="C64" s="28"/>
      <c r="D64" s="28"/>
    </row>
    <row r="65" spans="3:4" ht="15.75" customHeight="1" x14ac:dyDescent="0.3">
      <c r="C65" s="28"/>
      <c r="D65" s="28"/>
    </row>
    <row r="66" spans="3:4" ht="15.75" customHeight="1" x14ac:dyDescent="0.3">
      <c r="C66" s="28"/>
      <c r="D66" s="28"/>
    </row>
    <row r="67" spans="3:4" ht="15.75" customHeight="1" x14ac:dyDescent="0.3">
      <c r="C67" s="28"/>
      <c r="D67" s="28"/>
    </row>
    <row r="68" spans="3:4" ht="15.75" customHeight="1" x14ac:dyDescent="0.3">
      <c r="C68" s="28"/>
      <c r="D68" s="28"/>
    </row>
    <row r="69" spans="3:4" ht="15.75" customHeight="1" x14ac:dyDescent="0.3">
      <c r="C69" s="28"/>
      <c r="D69" s="28"/>
    </row>
    <row r="70" spans="3:4" ht="15.75" customHeight="1" x14ac:dyDescent="0.3">
      <c r="C70" s="28"/>
      <c r="D70" s="28"/>
    </row>
    <row r="71" spans="3:4" ht="15.75" customHeight="1" x14ac:dyDescent="0.3">
      <c r="C71" s="28"/>
      <c r="D71" s="28"/>
    </row>
    <row r="72" spans="3:4" ht="15.75" customHeight="1" x14ac:dyDescent="0.3">
      <c r="C72" s="28"/>
      <c r="D72" s="28"/>
    </row>
    <row r="73" spans="3:4" ht="15.75" customHeight="1" x14ac:dyDescent="0.3">
      <c r="C73" s="28"/>
      <c r="D73" s="28"/>
    </row>
    <row r="74" spans="3:4" ht="15.75" customHeight="1" x14ac:dyDescent="0.3">
      <c r="C74" s="28"/>
      <c r="D74" s="28"/>
    </row>
    <row r="75" spans="3:4" ht="15.75" customHeight="1" x14ac:dyDescent="0.3">
      <c r="C75" s="28"/>
      <c r="D75" s="28"/>
    </row>
    <row r="76" spans="3:4" ht="15.75" customHeight="1" x14ac:dyDescent="0.3">
      <c r="C76" s="28"/>
      <c r="D76" s="28"/>
    </row>
    <row r="77" spans="3:4" ht="15.75" customHeight="1" x14ac:dyDescent="0.3">
      <c r="C77" s="28"/>
      <c r="D77" s="28"/>
    </row>
    <row r="78" spans="3:4" ht="15.75" customHeight="1" x14ac:dyDescent="0.3">
      <c r="C78" s="28"/>
      <c r="D78" s="28"/>
    </row>
    <row r="79" spans="3:4" ht="15.75" customHeight="1" x14ac:dyDescent="0.3">
      <c r="C79" s="28"/>
      <c r="D79" s="28"/>
    </row>
    <row r="80" spans="3:4" ht="15.75" customHeight="1" x14ac:dyDescent="0.3">
      <c r="C80" s="28"/>
      <c r="D80" s="28"/>
    </row>
    <row r="81" spans="3:4" ht="15.75" customHeight="1" x14ac:dyDescent="0.3">
      <c r="C81" s="28"/>
      <c r="D81" s="28"/>
    </row>
    <row r="82" spans="3:4" ht="15.75" customHeight="1" x14ac:dyDescent="0.3">
      <c r="C82" s="28"/>
      <c r="D82" s="28"/>
    </row>
    <row r="83" spans="3:4" ht="15.75" customHeight="1" x14ac:dyDescent="0.3">
      <c r="C83" s="28"/>
      <c r="D83" s="28"/>
    </row>
    <row r="84" spans="3:4" ht="15.75" customHeight="1" x14ac:dyDescent="0.3">
      <c r="C84" s="28"/>
      <c r="D84" s="28"/>
    </row>
    <row r="85" spans="3:4" ht="15.75" customHeight="1" x14ac:dyDescent="0.3">
      <c r="C85" s="28"/>
      <c r="D85" s="28"/>
    </row>
    <row r="86" spans="3:4" ht="15.75" customHeight="1" x14ac:dyDescent="0.3">
      <c r="C86" s="28"/>
      <c r="D86" s="28"/>
    </row>
    <row r="87" spans="3:4" ht="15.75" customHeight="1" x14ac:dyDescent="0.3">
      <c r="C87" s="28"/>
      <c r="D87" s="28"/>
    </row>
    <row r="88" spans="3:4" ht="15.75" customHeight="1" x14ac:dyDescent="0.3">
      <c r="C88" s="28"/>
      <c r="D88" s="28"/>
    </row>
    <row r="89" spans="3:4" ht="15.75" customHeight="1" x14ac:dyDescent="0.3">
      <c r="C89" s="28"/>
      <c r="D89" s="28"/>
    </row>
    <row r="90" spans="3:4" ht="15.75" customHeight="1" x14ac:dyDescent="0.3">
      <c r="C90" s="28"/>
      <c r="D90" s="28"/>
    </row>
    <row r="91" spans="3:4" ht="15.75" customHeight="1" x14ac:dyDescent="0.3">
      <c r="C91" s="28"/>
      <c r="D91" s="28"/>
    </row>
    <row r="92" spans="3:4" ht="15.75" customHeight="1" x14ac:dyDescent="0.3">
      <c r="C92" s="28"/>
      <c r="D92" s="28"/>
    </row>
    <row r="93" spans="3:4" ht="15.75" customHeight="1" x14ac:dyDescent="0.3">
      <c r="C93" s="28"/>
      <c r="D93" s="28"/>
    </row>
    <row r="94" spans="3:4" ht="15.75" customHeight="1" x14ac:dyDescent="0.3">
      <c r="C94" s="28"/>
      <c r="D94" s="28"/>
    </row>
    <row r="95" spans="3:4" ht="15.75" customHeight="1" x14ac:dyDescent="0.3">
      <c r="C95" s="28"/>
      <c r="D95" s="28"/>
    </row>
    <row r="96" spans="3:4" ht="15.75" customHeight="1" x14ac:dyDescent="0.3">
      <c r="C96" s="28"/>
      <c r="D96" s="28"/>
    </row>
    <row r="97" spans="3:4" ht="15.75" customHeight="1" x14ac:dyDescent="0.3">
      <c r="C97" s="28"/>
      <c r="D97" s="28"/>
    </row>
    <row r="98" spans="3:4" ht="15.75" customHeight="1" x14ac:dyDescent="0.3">
      <c r="C98" s="28"/>
      <c r="D98" s="28"/>
    </row>
    <row r="99" spans="3:4" ht="15.75" customHeight="1" x14ac:dyDescent="0.3">
      <c r="C99" s="28"/>
      <c r="D99" s="28"/>
    </row>
    <row r="100" spans="3:4" ht="15.75" customHeight="1" x14ac:dyDescent="0.3">
      <c r="C100" s="28"/>
      <c r="D100" s="28"/>
    </row>
    <row r="101" spans="3:4" ht="15.75" customHeight="1" x14ac:dyDescent="0.3">
      <c r="C101" s="28"/>
      <c r="D101" s="28"/>
    </row>
    <row r="102" spans="3:4" ht="15.75" customHeight="1" x14ac:dyDescent="0.3">
      <c r="C102" s="28"/>
      <c r="D102" s="28"/>
    </row>
    <row r="103" spans="3:4" ht="15.75" customHeight="1" x14ac:dyDescent="0.3">
      <c r="C103" s="28"/>
      <c r="D103" s="28"/>
    </row>
    <row r="104" spans="3:4" ht="15.75" customHeight="1" x14ac:dyDescent="0.3">
      <c r="C104" s="28"/>
      <c r="D104" s="28"/>
    </row>
    <row r="105" spans="3:4" ht="15.75" customHeight="1" x14ac:dyDescent="0.3">
      <c r="C105" s="28"/>
      <c r="D105" s="28"/>
    </row>
    <row r="106" spans="3:4" ht="15.75" customHeight="1" x14ac:dyDescent="0.3">
      <c r="C106" s="28"/>
      <c r="D106" s="28"/>
    </row>
    <row r="107" spans="3:4" ht="15.75" customHeight="1" x14ac:dyDescent="0.3">
      <c r="C107" s="28"/>
      <c r="D107" s="28"/>
    </row>
    <row r="108" spans="3:4" ht="15.75" customHeight="1" x14ac:dyDescent="0.3">
      <c r="C108" s="28"/>
      <c r="D108" s="28"/>
    </row>
    <row r="109" spans="3:4" ht="15.75" customHeight="1" x14ac:dyDescent="0.3">
      <c r="C109" s="28"/>
      <c r="D109" s="28"/>
    </row>
    <row r="110" spans="3:4" ht="15.75" customHeight="1" x14ac:dyDescent="0.3">
      <c r="C110" s="28"/>
      <c r="D110" s="28"/>
    </row>
    <row r="111" spans="3:4" ht="15.75" customHeight="1" x14ac:dyDescent="0.3">
      <c r="C111" s="28"/>
      <c r="D111" s="28"/>
    </row>
    <row r="112" spans="3:4" ht="15.75" customHeight="1" x14ac:dyDescent="0.3">
      <c r="C112" s="28"/>
      <c r="D112" s="28"/>
    </row>
    <row r="113" spans="3:4" ht="15.75" customHeight="1" x14ac:dyDescent="0.3">
      <c r="C113" s="28"/>
      <c r="D113" s="28"/>
    </row>
    <row r="114" spans="3:4" ht="15.75" customHeight="1" x14ac:dyDescent="0.3">
      <c r="C114" s="28"/>
      <c r="D114" s="28"/>
    </row>
    <row r="115" spans="3:4" ht="15.75" customHeight="1" x14ac:dyDescent="0.3">
      <c r="C115" s="28"/>
      <c r="D115" s="28"/>
    </row>
    <row r="116" spans="3:4" ht="15.75" customHeight="1" x14ac:dyDescent="0.3">
      <c r="C116" s="28"/>
      <c r="D116" s="28"/>
    </row>
    <row r="117" spans="3:4" ht="15.75" customHeight="1" x14ac:dyDescent="0.3">
      <c r="C117" s="28"/>
      <c r="D117" s="28"/>
    </row>
    <row r="118" spans="3:4" ht="15.75" customHeight="1" x14ac:dyDescent="0.3">
      <c r="C118" s="28"/>
      <c r="D118" s="28"/>
    </row>
    <row r="119" spans="3:4" ht="15.75" customHeight="1" x14ac:dyDescent="0.3">
      <c r="C119" s="28"/>
      <c r="D119" s="28"/>
    </row>
    <row r="120" spans="3:4" ht="15.75" customHeight="1" x14ac:dyDescent="0.3">
      <c r="C120" s="28"/>
      <c r="D120" s="28"/>
    </row>
    <row r="121" spans="3:4" ht="15.75" customHeight="1" x14ac:dyDescent="0.3">
      <c r="C121" s="28"/>
      <c r="D121" s="28"/>
    </row>
    <row r="122" spans="3:4" ht="15.75" customHeight="1" x14ac:dyDescent="0.3">
      <c r="C122" s="28"/>
      <c r="D122" s="28"/>
    </row>
    <row r="123" spans="3:4" ht="15.75" customHeight="1" x14ac:dyDescent="0.3">
      <c r="C123" s="28"/>
      <c r="D123" s="28"/>
    </row>
    <row r="124" spans="3:4" ht="15.75" customHeight="1" x14ac:dyDescent="0.3">
      <c r="C124" s="28"/>
      <c r="D124" s="28"/>
    </row>
    <row r="125" spans="3:4" ht="15.75" customHeight="1" x14ac:dyDescent="0.3">
      <c r="C125" s="28"/>
      <c r="D125" s="28"/>
    </row>
    <row r="126" spans="3:4" ht="15.75" customHeight="1" x14ac:dyDescent="0.3">
      <c r="C126" s="28"/>
      <c r="D126" s="28"/>
    </row>
    <row r="127" spans="3:4" ht="15.75" customHeight="1" x14ac:dyDescent="0.3">
      <c r="C127" s="28"/>
      <c r="D127" s="28"/>
    </row>
    <row r="128" spans="3:4" ht="15.75" customHeight="1" x14ac:dyDescent="0.3">
      <c r="C128" s="28"/>
      <c r="D128" s="28"/>
    </row>
    <row r="129" spans="3:4" ht="15.75" customHeight="1" x14ac:dyDescent="0.3">
      <c r="C129" s="28"/>
      <c r="D129" s="28"/>
    </row>
    <row r="130" spans="3:4" ht="15.75" customHeight="1" x14ac:dyDescent="0.3">
      <c r="C130" s="28"/>
      <c r="D130" s="28"/>
    </row>
    <row r="131" spans="3:4" ht="15.75" customHeight="1" x14ac:dyDescent="0.3">
      <c r="C131" s="28"/>
      <c r="D131" s="28"/>
    </row>
    <row r="132" spans="3:4" ht="15.75" customHeight="1" x14ac:dyDescent="0.3">
      <c r="C132" s="28"/>
      <c r="D132" s="28"/>
    </row>
    <row r="133" spans="3:4" ht="15.75" customHeight="1" x14ac:dyDescent="0.3">
      <c r="C133" s="28"/>
      <c r="D133" s="28"/>
    </row>
    <row r="134" spans="3:4" ht="15.75" customHeight="1" x14ac:dyDescent="0.3">
      <c r="C134" s="28"/>
      <c r="D134" s="28"/>
    </row>
    <row r="135" spans="3:4" ht="15.75" customHeight="1" x14ac:dyDescent="0.3">
      <c r="C135" s="28"/>
      <c r="D135" s="28"/>
    </row>
    <row r="136" spans="3:4" ht="15.75" customHeight="1" x14ac:dyDescent="0.3">
      <c r="C136" s="28"/>
      <c r="D136" s="28"/>
    </row>
    <row r="137" spans="3:4" ht="15.75" customHeight="1" x14ac:dyDescent="0.3">
      <c r="C137" s="28"/>
      <c r="D137" s="28"/>
    </row>
    <row r="138" spans="3:4" ht="15.75" customHeight="1" x14ac:dyDescent="0.3">
      <c r="C138" s="28"/>
      <c r="D138" s="28"/>
    </row>
    <row r="139" spans="3:4" ht="15.75" customHeight="1" x14ac:dyDescent="0.3">
      <c r="C139" s="28"/>
      <c r="D139" s="28"/>
    </row>
    <row r="140" spans="3:4" ht="15.75" customHeight="1" x14ac:dyDescent="0.3">
      <c r="C140" s="28"/>
      <c r="D140" s="28"/>
    </row>
    <row r="141" spans="3:4" ht="15.75" customHeight="1" x14ac:dyDescent="0.3">
      <c r="C141" s="28"/>
      <c r="D141" s="28"/>
    </row>
    <row r="142" spans="3:4" ht="15.75" customHeight="1" x14ac:dyDescent="0.3">
      <c r="C142" s="28"/>
      <c r="D142" s="28"/>
    </row>
    <row r="143" spans="3:4" ht="15.75" customHeight="1" x14ac:dyDescent="0.3">
      <c r="C143" s="28"/>
      <c r="D143" s="28"/>
    </row>
    <row r="144" spans="3:4" ht="15.75" customHeight="1" x14ac:dyDescent="0.3">
      <c r="C144" s="28"/>
      <c r="D144" s="28"/>
    </row>
    <row r="145" spans="3:4" ht="15.75" customHeight="1" x14ac:dyDescent="0.3">
      <c r="C145" s="28"/>
      <c r="D145" s="28"/>
    </row>
    <row r="146" spans="3:4" ht="15.75" customHeight="1" x14ac:dyDescent="0.3">
      <c r="C146" s="28"/>
      <c r="D146" s="28"/>
    </row>
    <row r="147" spans="3:4" ht="15.75" customHeight="1" x14ac:dyDescent="0.3">
      <c r="C147" s="28"/>
      <c r="D147" s="28"/>
    </row>
    <row r="148" spans="3:4" ht="15.75" customHeight="1" x14ac:dyDescent="0.3">
      <c r="C148" s="28"/>
      <c r="D148" s="28"/>
    </row>
    <row r="149" spans="3:4" ht="15.75" customHeight="1" x14ac:dyDescent="0.3">
      <c r="C149" s="28"/>
      <c r="D149" s="28"/>
    </row>
    <row r="150" spans="3:4" ht="15.75" customHeight="1" x14ac:dyDescent="0.3">
      <c r="C150" s="28"/>
      <c r="D150" s="28"/>
    </row>
    <row r="151" spans="3:4" ht="15.75" customHeight="1" x14ac:dyDescent="0.3">
      <c r="C151" s="28"/>
      <c r="D151" s="28"/>
    </row>
    <row r="152" spans="3:4" ht="15.75" customHeight="1" x14ac:dyDescent="0.3">
      <c r="C152" s="28"/>
      <c r="D152" s="28"/>
    </row>
    <row r="153" spans="3:4" ht="15.75" customHeight="1" x14ac:dyDescent="0.3">
      <c r="C153" s="28"/>
      <c r="D153" s="28"/>
    </row>
    <row r="154" spans="3:4" ht="15.75" customHeight="1" x14ac:dyDescent="0.3">
      <c r="C154" s="28"/>
      <c r="D154" s="28"/>
    </row>
    <row r="155" spans="3:4" ht="15.75" customHeight="1" x14ac:dyDescent="0.3">
      <c r="C155" s="28"/>
      <c r="D155" s="28"/>
    </row>
    <row r="156" spans="3:4" ht="15.75" customHeight="1" x14ac:dyDescent="0.3">
      <c r="C156" s="28"/>
      <c r="D156" s="28"/>
    </row>
    <row r="157" spans="3:4" ht="15.75" customHeight="1" x14ac:dyDescent="0.3">
      <c r="C157" s="28"/>
      <c r="D157" s="28"/>
    </row>
    <row r="158" spans="3:4" ht="15.75" customHeight="1" x14ac:dyDescent="0.3">
      <c r="C158" s="28"/>
      <c r="D158" s="28"/>
    </row>
    <row r="159" spans="3:4" ht="15.75" customHeight="1" x14ac:dyDescent="0.3">
      <c r="C159" s="28"/>
      <c r="D159" s="28"/>
    </row>
    <row r="160" spans="3:4" ht="15.75" customHeight="1" x14ac:dyDescent="0.3">
      <c r="C160" s="28"/>
      <c r="D160" s="28"/>
    </row>
    <row r="161" spans="3:4" ht="15.75" customHeight="1" x14ac:dyDescent="0.3">
      <c r="C161" s="28"/>
      <c r="D161" s="28"/>
    </row>
    <row r="162" spans="3:4" ht="15.75" customHeight="1" x14ac:dyDescent="0.3">
      <c r="C162" s="28"/>
      <c r="D162" s="28"/>
    </row>
    <row r="163" spans="3:4" ht="15.75" customHeight="1" x14ac:dyDescent="0.3">
      <c r="C163" s="28"/>
      <c r="D163" s="28"/>
    </row>
    <row r="164" spans="3:4" ht="15.75" customHeight="1" x14ac:dyDescent="0.3">
      <c r="C164" s="28"/>
      <c r="D164" s="28"/>
    </row>
    <row r="165" spans="3:4" ht="15.75" customHeight="1" x14ac:dyDescent="0.3">
      <c r="C165" s="28"/>
      <c r="D165" s="28"/>
    </row>
    <row r="166" spans="3:4" ht="15.75" customHeight="1" x14ac:dyDescent="0.3">
      <c r="C166" s="28"/>
      <c r="D166" s="28"/>
    </row>
    <row r="167" spans="3:4" ht="15.75" customHeight="1" x14ac:dyDescent="0.3">
      <c r="C167" s="28"/>
      <c r="D167" s="28"/>
    </row>
    <row r="168" spans="3:4" ht="15.75" customHeight="1" x14ac:dyDescent="0.3">
      <c r="C168" s="28"/>
      <c r="D168" s="28"/>
    </row>
    <row r="169" spans="3:4" ht="15.75" customHeight="1" x14ac:dyDescent="0.3">
      <c r="C169" s="28"/>
      <c r="D169" s="28"/>
    </row>
    <row r="170" spans="3:4" ht="15.75" customHeight="1" x14ac:dyDescent="0.3">
      <c r="C170" s="28"/>
      <c r="D170" s="28"/>
    </row>
    <row r="171" spans="3:4" ht="15.75" customHeight="1" x14ac:dyDescent="0.3">
      <c r="C171" s="28"/>
      <c r="D171" s="28"/>
    </row>
    <row r="172" spans="3:4" ht="15.75" customHeight="1" x14ac:dyDescent="0.3">
      <c r="C172" s="28"/>
      <c r="D172" s="28"/>
    </row>
    <row r="173" spans="3:4" ht="15.75" customHeight="1" x14ac:dyDescent="0.3">
      <c r="C173" s="28"/>
      <c r="D173" s="28"/>
    </row>
    <row r="174" spans="3:4" ht="15.75" customHeight="1" x14ac:dyDescent="0.3">
      <c r="C174" s="28"/>
      <c r="D174" s="28"/>
    </row>
    <row r="175" spans="3:4" ht="15.75" customHeight="1" x14ac:dyDescent="0.3">
      <c r="C175" s="28"/>
      <c r="D175" s="28"/>
    </row>
    <row r="176" spans="3:4" ht="15.75" customHeight="1" x14ac:dyDescent="0.3">
      <c r="C176" s="28"/>
      <c r="D176" s="28"/>
    </row>
    <row r="177" spans="3:4" ht="15.75" customHeight="1" x14ac:dyDescent="0.3">
      <c r="C177" s="28"/>
      <c r="D177" s="28"/>
    </row>
    <row r="178" spans="3:4" ht="15.75" customHeight="1" x14ac:dyDescent="0.3">
      <c r="C178" s="28"/>
      <c r="D178" s="28"/>
    </row>
    <row r="179" spans="3:4" ht="15.75" customHeight="1" x14ac:dyDescent="0.3">
      <c r="C179" s="28"/>
      <c r="D179" s="28"/>
    </row>
    <row r="180" spans="3:4" ht="15.75" customHeight="1" x14ac:dyDescent="0.3">
      <c r="C180" s="28"/>
      <c r="D180" s="28"/>
    </row>
    <row r="181" spans="3:4" ht="15.75" customHeight="1" x14ac:dyDescent="0.3">
      <c r="C181" s="28"/>
      <c r="D181" s="28"/>
    </row>
    <row r="182" spans="3:4" ht="15.75" customHeight="1" x14ac:dyDescent="0.3">
      <c r="C182" s="28"/>
      <c r="D182" s="28"/>
    </row>
    <row r="183" spans="3:4" ht="15.75" customHeight="1" x14ac:dyDescent="0.3">
      <c r="C183" s="28"/>
      <c r="D183" s="28"/>
    </row>
    <row r="184" spans="3:4" ht="15.75" customHeight="1" x14ac:dyDescent="0.3">
      <c r="C184" s="28"/>
      <c r="D184" s="28"/>
    </row>
    <row r="185" spans="3:4" ht="15.75" customHeight="1" x14ac:dyDescent="0.3">
      <c r="C185" s="28"/>
      <c r="D185" s="28"/>
    </row>
    <row r="186" spans="3:4" ht="15.75" customHeight="1" x14ac:dyDescent="0.3">
      <c r="C186" s="28"/>
      <c r="D186" s="28"/>
    </row>
    <row r="187" spans="3:4" ht="15.75" customHeight="1" x14ac:dyDescent="0.3">
      <c r="C187" s="28"/>
      <c r="D187" s="28"/>
    </row>
    <row r="188" spans="3:4" ht="15.75" customHeight="1" x14ac:dyDescent="0.3">
      <c r="C188" s="28"/>
      <c r="D188" s="28"/>
    </row>
    <row r="189" spans="3:4" ht="15.75" customHeight="1" x14ac:dyDescent="0.3">
      <c r="C189" s="28"/>
      <c r="D189" s="28"/>
    </row>
    <row r="190" spans="3:4" ht="15.75" customHeight="1" x14ac:dyDescent="0.3">
      <c r="C190" s="28"/>
      <c r="D190" s="28"/>
    </row>
    <row r="191" spans="3:4" ht="15.75" customHeight="1" x14ac:dyDescent="0.3">
      <c r="C191" s="28"/>
      <c r="D191" s="28"/>
    </row>
    <row r="192" spans="3:4" ht="15.75" customHeight="1" x14ac:dyDescent="0.3">
      <c r="C192" s="28"/>
      <c r="D192" s="28"/>
    </row>
    <row r="193" spans="3:4" ht="15.75" customHeight="1" x14ac:dyDescent="0.3">
      <c r="C193" s="28"/>
      <c r="D193" s="28"/>
    </row>
    <row r="194" spans="3:4" ht="15.75" customHeight="1" x14ac:dyDescent="0.3">
      <c r="C194" s="28"/>
      <c r="D194" s="28"/>
    </row>
    <row r="195" spans="3:4" ht="15.75" customHeight="1" x14ac:dyDescent="0.3">
      <c r="C195" s="28"/>
      <c r="D195" s="28"/>
    </row>
    <row r="196" spans="3:4" ht="15.75" customHeight="1" x14ac:dyDescent="0.3">
      <c r="C196" s="28"/>
      <c r="D196" s="28"/>
    </row>
    <row r="197" spans="3:4" ht="15.75" customHeight="1" x14ac:dyDescent="0.3">
      <c r="C197" s="28"/>
      <c r="D197" s="28"/>
    </row>
    <row r="198" spans="3:4" ht="15.75" customHeight="1" x14ac:dyDescent="0.3">
      <c r="C198" s="28"/>
      <c r="D198" s="28"/>
    </row>
    <row r="199" spans="3:4" ht="15.75" customHeight="1" x14ac:dyDescent="0.3">
      <c r="C199" s="28"/>
      <c r="D199" s="28"/>
    </row>
    <row r="200" spans="3:4" ht="15.75" customHeight="1" x14ac:dyDescent="0.3">
      <c r="C200" s="28"/>
      <c r="D200" s="28"/>
    </row>
    <row r="201" spans="3:4" ht="15.75" customHeight="1" x14ac:dyDescent="0.3">
      <c r="C201" s="28"/>
      <c r="D201" s="28"/>
    </row>
    <row r="202" spans="3:4" ht="15.75" customHeight="1" x14ac:dyDescent="0.3">
      <c r="C202" s="28"/>
      <c r="D202" s="28"/>
    </row>
    <row r="203" spans="3:4" ht="15.75" customHeight="1" x14ac:dyDescent="0.3">
      <c r="C203" s="28"/>
      <c r="D203" s="28"/>
    </row>
    <row r="204" spans="3:4" ht="15.75" customHeight="1" x14ac:dyDescent="0.3">
      <c r="C204" s="28"/>
      <c r="D204" s="28"/>
    </row>
    <row r="205" spans="3:4" ht="15.75" customHeight="1" x14ac:dyDescent="0.3">
      <c r="C205" s="28"/>
      <c r="D205" s="28"/>
    </row>
    <row r="206" spans="3:4" ht="15.75" customHeight="1" x14ac:dyDescent="0.3">
      <c r="C206" s="28"/>
      <c r="D206" s="28"/>
    </row>
    <row r="207" spans="3:4" ht="15.75" customHeight="1" x14ac:dyDescent="0.3">
      <c r="C207" s="28"/>
      <c r="D207" s="28"/>
    </row>
    <row r="208" spans="3:4" ht="15.75" customHeight="1" x14ac:dyDescent="0.3">
      <c r="C208" s="28"/>
      <c r="D208" s="28"/>
    </row>
    <row r="209" spans="3:4" ht="15.75" customHeight="1" x14ac:dyDescent="0.3">
      <c r="C209" s="28"/>
      <c r="D209" s="28"/>
    </row>
    <row r="210" spans="3:4" ht="15.75" customHeight="1" x14ac:dyDescent="0.3">
      <c r="C210" s="28"/>
      <c r="D210" s="28"/>
    </row>
    <row r="211" spans="3:4" ht="15.75" customHeight="1" x14ac:dyDescent="0.3">
      <c r="C211" s="28"/>
      <c r="D211" s="28"/>
    </row>
    <row r="212" spans="3:4" ht="15.75" customHeight="1" x14ac:dyDescent="0.3">
      <c r="C212" s="28"/>
      <c r="D212" s="28"/>
    </row>
    <row r="213" spans="3:4" ht="15.75" customHeight="1" x14ac:dyDescent="0.3">
      <c r="C213" s="28"/>
      <c r="D213" s="28"/>
    </row>
    <row r="214" spans="3:4" ht="15.75" customHeight="1" x14ac:dyDescent="0.3">
      <c r="C214" s="28"/>
      <c r="D214" s="28"/>
    </row>
    <row r="215" spans="3:4" ht="15.75" customHeight="1" x14ac:dyDescent="0.3">
      <c r="C215" s="28"/>
      <c r="D215" s="28"/>
    </row>
    <row r="216" spans="3:4" ht="15.75" customHeight="1" x14ac:dyDescent="0.3">
      <c r="C216" s="28"/>
      <c r="D216" s="28"/>
    </row>
    <row r="217" spans="3:4" ht="15.75" customHeight="1" x14ac:dyDescent="0.3">
      <c r="C217" s="28"/>
      <c r="D217" s="28"/>
    </row>
    <row r="218" spans="3:4" ht="15.75" customHeight="1" x14ac:dyDescent="0.3">
      <c r="C218" s="28"/>
      <c r="D218" s="28"/>
    </row>
    <row r="219" spans="3:4" ht="15.75" customHeight="1" x14ac:dyDescent="0.3">
      <c r="C219" s="28"/>
      <c r="D219" s="28"/>
    </row>
    <row r="220" spans="3:4" ht="15.75" customHeight="1" x14ac:dyDescent="0.3">
      <c r="C220" s="28"/>
      <c r="D220" s="28"/>
    </row>
    <row r="221" spans="3:4" ht="15.75" customHeight="1" x14ac:dyDescent="0.3">
      <c r="C221" s="28"/>
      <c r="D221" s="28"/>
    </row>
    <row r="222" spans="3:4" ht="15.75" customHeight="1" x14ac:dyDescent="0.3">
      <c r="C222" s="28"/>
      <c r="D222" s="28"/>
    </row>
    <row r="223" spans="3:4" ht="15.75" customHeight="1" x14ac:dyDescent="0.3">
      <c r="C223" s="28"/>
      <c r="D223" s="28"/>
    </row>
    <row r="224" spans="3:4" ht="15.75" customHeight="1" x14ac:dyDescent="0.3">
      <c r="C224" s="28"/>
      <c r="D224" s="28"/>
    </row>
    <row r="225" spans="3:4" ht="15.75" customHeight="1" x14ac:dyDescent="0.3">
      <c r="C225" s="28"/>
      <c r="D225" s="28"/>
    </row>
    <row r="226" spans="3:4" ht="15.75" customHeight="1" x14ac:dyDescent="0.3">
      <c r="C226" s="28"/>
      <c r="D226" s="28"/>
    </row>
    <row r="227" spans="3:4" ht="15.75" customHeight="1" x14ac:dyDescent="0.3">
      <c r="C227" s="28"/>
      <c r="D227" s="28"/>
    </row>
    <row r="228" spans="3:4" ht="15.75" customHeight="1" x14ac:dyDescent="0.3">
      <c r="C228" s="28"/>
      <c r="D228" s="28"/>
    </row>
    <row r="229" spans="3:4" ht="15.75" customHeight="1" x14ac:dyDescent="0.3">
      <c r="C229" s="28"/>
      <c r="D229" s="28"/>
    </row>
    <row r="230" spans="3:4" ht="15.75" customHeight="1" x14ac:dyDescent="0.3">
      <c r="C230" s="28"/>
      <c r="D230" s="28"/>
    </row>
    <row r="231" spans="3:4" ht="15.75" customHeight="1" x14ac:dyDescent="0.3">
      <c r="C231" s="28"/>
      <c r="D231" s="28"/>
    </row>
    <row r="232" spans="3:4" ht="15.75" customHeight="1" x14ac:dyDescent="0.3">
      <c r="C232" s="28"/>
      <c r="D232" s="28"/>
    </row>
    <row r="233" spans="3:4" ht="15.75" customHeight="1" x14ac:dyDescent="0.3">
      <c r="C233" s="28"/>
      <c r="D233" s="28"/>
    </row>
    <row r="234" spans="3:4" ht="15.75" customHeight="1" x14ac:dyDescent="0.3">
      <c r="C234" s="28"/>
      <c r="D234" s="28"/>
    </row>
    <row r="235" spans="3:4" ht="15.75" customHeight="1" x14ac:dyDescent="0.3">
      <c r="C235" s="28"/>
      <c r="D235" s="28"/>
    </row>
    <row r="236" spans="3:4" ht="15.75" customHeight="1" x14ac:dyDescent="0.3">
      <c r="C236" s="28"/>
      <c r="D236" s="28"/>
    </row>
    <row r="237" spans="3:4" ht="15.75" customHeight="1" x14ac:dyDescent="0.3">
      <c r="C237" s="28"/>
      <c r="D237" s="28"/>
    </row>
    <row r="238" spans="3:4" ht="15.75" customHeight="1" x14ac:dyDescent="0.3">
      <c r="C238" s="28"/>
      <c r="D238" s="28"/>
    </row>
    <row r="239" spans="3:4" ht="15.75" customHeight="1" x14ac:dyDescent="0.3">
      <c r="C239" s="28"/>
      <c r="D239" s="28"/>
    </row>
    <row r="240" spans="3:4" ht="15.75" customHeight="1" x14ac:dyDescent="0.3">
      <c r="C240" s="28"/>
      <c r="D240" s="28"/>
    </row>
    <row r="241" spans="3:4" ht="15.75" customHeight="1" x14ac:dyDescent="0.3">
      <c r="C241" s="28"/>
      <c r="D241" s="28"/>
    </row>
    <row r="242" spans="3:4" ht="15.75" customHeight="1" x14ac:dyDescent="0.3">
      <c r="C242" s="28"/>
      <c r="D242" s="28"/>
    </row>
    <row r="243" spans="3:4" ht="15.75" customHeight="1" x14ac:dyDescent="0.3">
      <c r="C243" s="28"/>
      <c r="D243" s="28"/>
    </row>
    <row r="244" spans="3:4" ht="15.75" customHeight="1" x14ac:dyDescent="0.3">
      <c r="C244" s="28"/>
      <c r="D244" s="28"/>
    </row>
    <row r="245" spans="3:4" ht="15.75" customHeight="1" x14ac:dyDescent="0.3">
      <c r="C245" s="28"/>
      <c r="D245" s="28"/>
    </row>
    <row r="246" spans="3:4" ht="15.75" customHeight="1" x14ac:dyDescent="0.3">
      <c r="C246" s="28"/>
      <c r="D246" s="28"/>
    </row>
    <row r="247" spans="3:4" ht="15.75" customHeight="1" x14ac:dyDescent="0.3">
      <c r="C247" s="28"/>
      <c r="D247" s="28"/>
    </row>
    <row r="248" spans="3:4" ht="15.75" customHeight="1" x14ac:dyDescent="0.3">
      <c r="C248" s="28"/>
      <c r="D248" s="28"/>
    </row>
    <row r="249" spans="3:4" ht="15.75" customHeight="1" x14ac:dyDescent="0.3">
      <c r="C249" s="28"/>
      <c r="D249" s="28"/>
    </row>
    <row r="250" spans="3:4" ht="15.75" customHeight="1" x14ac:dyDescent="0.3">
      <c r="C250" s="28"/>
      <c r="D250" s="28"/>
    </row>
    <row r="251" spans="3:4" ht="15.75" customHeight="1" x14ac:dyDescent="0.3">
      <c r="C251" s="28"/>
      <c r="D251" s="28"/>
    </row>
    <row r="252" spans="3:4" ht="15.75" customHeight="1" x14ac:dyDescent="0.3">
      <c r="C252" s="28"/>
      <c r="D252" s="28"/>
    </row>
    <row r="253" spans="3:4" ht="15.75" customHeight="1" x14ac:dyDescent="0.3">
      <c r="C253" s="28"/>
      <c r="D253" s="28"/>
    </row>
    <row r="254" spans="3:4" ht="15.75" customHeight="1" x14ac:dyDescent="0.3">
      <c r="C254" s="28"/>
      <c r="D254" s="28"/>
    </row>
    <row r="255" spans="3:4" ht="15.75" customHeight="1" x14ac:dyDescent="0.3">
      <c r="C255" s="28"/>
      <c r="D255" s="28"/>
    </row>
    <row r="256" spans="3:4" ht="15.75" customHeight="1" x14ac:dyDescent="0.3">
      <c r="C256" s="28"/>
      <c r="D256" s="28"/>
    </row>
    <row r="257" spans="3:4" ht="15.75" customHeight="1" x14ac:dyDescent="0.3">
      <c r="C257" s="28"/>
      <c r="D257" s="28"/>
    </row>
    <row r="258" spans="3:4" ht="15.75" customHeight="1" x14ac:dyDescent="0.3">
      <c r="C258" s="28"/>
      <c r="D258" s="28"/>
    </row>
    <row r="259" spans="3:4" ht="15.75" customHeight="1" x14ac:dyDescent="0.3">
      <c r="C259" s="28"/>
      <c r="D259" s="28"/>
    </row>
    <row r="260" spans="3:4" ht="15.75" customHeight="1" x14ac:dyDescent="0.3">
      <c r="C260" s="28"/>
      <c r="D260" s="28"/>
    </row>
    <row r="261" spans="3:4" ht="15.75" customHeight="1" x14ac:dyDescent="0.3">
      <c r="C261" s="28"/>
      <c r="D261" s="28"/>
    </row>
    <row r="262" spans="3:4" ht="15.75" customHeight="1" x14ac:dyDescent="0.3">
      <c r="C262" s="28"/>
      <c r="D262" s="28"/>
    </row>
    <row r="263" spans="3:4" ht="15.75" customHeight="1" x14ac:dyDescent="0.3">
      <c r="C263" s="28"/>
      <c r="D263" s="28"/>
    </row>
    <row r="264" spans="3:4" ht="15.75" customHeight="1" x14ac:dyDescent="0.3">
      <c r="C264" s="28"/>
      <c r="D264" s="28"/>
    </row>
    <row r="265" spans="3:4" ht="15.75" customHeight="1" x14ac:dyDescent="0.3">
      <c r="C265" s="28"/>
      <c r="D265" s="28"/>
    </row>
    <row r="266" spans="3:4" ht="15.75" customHeight="1" x14ac:dyDescent="0.3">
      <c r="C266" s="28"/>
      <c r="D266" s="28"/>
    </row>
    <row r="267" spans="3:4" ht="15.75" customHeight="1" x14ac:dyDescent="0.3">
      <c r="C267" s="28"/>
      <c r="D267" s="28"/>
    </row>
    <row r="268" spans="3:4" ht="15.75" customHeight="1" x14ac:dyDescent="0.3">
      <c r="C268" s="28"/>
      <c r="D268" s="28"/>
    </row>
    <row r="269" spans="3:4" ht="15.75" customHeight="1" x14ac:dyDescent="0.3">
      <c r="C269" s="28"/>
      <c r="D269" s="28"/>
    </row>
    <row r="270" spans="3:4" ht="15.75" customHeight="1" x14ac:dyDescent="0.3">
      <c r="C270" s="28"/>
      <c r="D270" s="28"/>
    </row>
    <row r="271" spans="3:4" ht="15.75" customHeight="1" x14ac:dyDescent="0.3">
      <c r="C271" s="28"/>
      <c r="D271" s="28"/>
    </row>
    <row r="272" spans="3:4" ht="15.75" customHeight="1" x14ac:dyDescent="0.3">
      <c r="C272" s="28"/>
      <c r="D272" s="28"/>
    </row>
    <row r="273" spans="3:4" ht="15.75" customHeight="1" x14ac:dyDescent="0.3">
      <c r="C273" s="28"/>
      <c r="D273" s="28"/>
    </row>
    <row r="274" spans="3:4" ht="15.75" customHeight="1" x14ac:dyDescent="0.3">
      <c r="C274" s="28"/>
      <c r="D274" s="28"/>
    </row>
    <row r="275" spans="3:4" ht="15.75" customHeight="1" x14ac:dyDescent="0.3">
      <c r="C275" s="28"/>
      <c r="D275" s="28"/>
    </row>
    <row r="276" spans="3:4" ht="15.75" customHeight="1" x14ac:dyDescent="0.3">
      <c r="C276" s="28"/>
      <c r="D276" s="28"/>
    </row>
    <row r="277" spans="3:4" ht="15.75" customHeight="1" x14ac:dyDescent="0.3">
      <c r="C277" s="28"/>
      <c r="D277" s="28"/>
    </row>
    <row r="278" spans="3:4" ht="15.75" customHeight="1" x14ac:dyDescent="0.3">
      <c r="C278" s="28"/>
      <c r="D278" s="28"/>
    </row>
    <row r="279" spans="3:4" ht="15.75" customHeight="1" x14ac:dyDescent="0.3">
      <c r="C279" s="28"/>
      <c r="D279" s="28"/>
    </row>
    <row r="280" spans="3:4" ht="15.75" customHeight="1" x14ac:dyDescent="0.3">
      <c r="C280" s="28"/>
      <c r="D280" s="28"/>
    </row>
    <row r="281" spans="3:4" ht="15.75" customHeight="1" x14ac:dyDescent="0.3">
      <c r="C281" s="28"/>
      <c r="D281" s="28"/>
    </row>
    <row r="282" spans="3:4" ht="15.75" customHeight="1" x14ac:dyDescent="0.3">
      <c r="C282" s="28"/>
      <c r="D282" s="28"/>
    </row>
    <row r="283" spans="3:4" ht="15.75" customHeight="1" x14ac:dyDescent="0.3">
      <c r="C283" s="28"/>
      <c r="D283" s="28"/>
    </row>
    <row r="284" spans="3:4" ht="15.75" customHeight="1" x14ac:dyDescent="0.3">
      <c r="C284" s="28"/>
      <c r="D284" s="28"/>
    </row>
    <row r="285" spans="3:4" ht="15.75" customHeight="1" x14ac:dyDescent="0.3">
      <c r="C285" s="28"/>
      <c r="D285" s="28"/>
    </row>
    <row r="286" spans="3:4" ht="15.75" customHeight="1" x14ac:dyDescent="0.3">
      <c r="C286" s="28"/>
      <c r="D286" s="28"/>
    </row>
    <row r="287" spans="3:4" ht="15.75" customHeight="1" x14ac:dyDescent="0.3">
      <c r="C287" s="28"/>
      <c r="D287" s="28"/>
    </row>
    <row r="288" spans="3:4" ht="15.75" customHeight="1" x14ac:dyDescent="0.3">
      <c r="C288" s="28"/>
      <c r="D288" s="28"/>
    </row>
    <row r="289" spans="3:4" ht="15.75" customHeight="1" x14ac:dyDescent="0.3">
      <c r="C289" s="28"/>
      <c r="D289" s="28"/>
    </row>
    <row r="290" spans="3:4" ht="15.75" customHeight="1" x14ac:dyDescent="0.3">
      <c r="C290" s="28"/>
      <c r="D290" s="28"/>
    </row>
    <row r="291" spans="3:4" ht="15.75" customHeight="1" x14ac:dyDescent="0.3">
      <c r="C291" s="28"/>
      <c r="D291" s="28"/>
    </row>
    <row r="292" spans="3:4" ht="15.75" customHeight="1" x14ac:dyDescent="0.3">
      <c r="C292" s="28"/>
      <c r="D292" s="28"/>
    </row>
    <row r="293" spans="3:4" ht="15.75" customHeight="1" x14ac:dyDescent="0.3">
      <c r="C293" s="28"/>
      <c r="D293" s="28"/>
    </row>
    <row r="294" spans="3:4" ht="15.75" customHeight="1" x14ac:dyDescent="0.3">
      <c r="C294" s="28"/>
      <c r="D294" s="28"/>
    </row>
    <row r="295" spans="3:4" ht="15.75" customHeight="1" x14ac:dyDescent="0.3">
      <c r="C295" s="28"/>
      <c r="D295" s="28"/>
    </row>
    <row r="296" spans="3:4" ht="15.75" customHeight="1" x14ac:dyDescent="0.3">
      <c r="C296" s="28"/>
      <c r="D296" s="28"/>
    </row>
    <row r="297" spans="3:4" ht="15.75" customHeight="1" x14ac:dyDescent="0.3">
      <c r="C297" s="28"/>
      <c r="D297" s="28"/>
    </row>
    <row r="298" spans="3:4" ht="15.75" customHeight="1" x14ac:dyDescent="0.3">
      <c r="C298" s="28"/>
      <c r="D298" s="28"/>
    </row>
    <row r="299" spans="3:4" ht="15.75" customHeight="1" x14ac:dyDescent="0.3">
      <c r="C299" s="28"/>
      <c r="D299" s="28"/>
    </row>
    <row r="300" spans="3:4" ht="15.75" customHeight="1" x14ac:dyDescent="0.3">
      <c r="C300" s="28"/>
      <c r="D300" s="28"/>
    </row>
    <row r="301" spans="3:4" ht="15.75" customHeight="1" x14ac:dyDescent="0.3">
      <c r="C301" s="28"/>
      <c r="D301" s="28"/>
    </row>
    <row r="302" spans="3:4" ht="15.75" customHeight="1" x14ac:dyDescent="0.3">
      <c r="C302" s="28"/>
      <c r="D302" s="28"/>
    </row>
    <row r="303" spans="3:4" ht="15.75" customHeight="1" x14ac:dyDescent="0.3">
      <c r="C303" s="28"/>
      <c r="D303" s="28"/>
    </row>
    <row r="304" spans="3:4" ht="15.75" customHeight="1" x14ac:dyDescent="0.3">
      <c r="C304" s="28"/>
      <c r="D304" s="28"/>
    </row>
    <row r="305" spans="3:4" ht="15.75" customHeight="1" x14ac:dyDescent="0.3">
      <c r="C305" s="28"/>
      <c r="D305" s="28"/>
    </row>
    <row r="306" spans="3:4" ht="15.75" customHeight="1" x14ac:dyDescent="0.3">
      <c r="C306" s="28"/>
      <c r="D306" s="28"/>
    </row>
    <row r="307" spans="3:4" ht="15.75" customHeight="1" x14ac:dyDescent="0.3">
      <c r="C307" s="28"/>
      <c r="D307" s="28"/>
    </row>
    <row r="308" spans="3:4" ht="15.75" customHeight="1" x14ac:dyDescent="0.3">
      <c r="C308" s="28"/>
      <c r="D308" s="28"/>
    </row>
    <row r="309" spans="3:4" ht="15.75" customHeight="1" x14ac:dyDescent="0.3">
      <c r="C309" s="28"/>
      <c r="D309" s="28"/>
    </row>
    <row r="310" spans="3:4" ht="15.75" customHeight="1" x14ac:dyDescent="0.3">
      <c r="C310" s="28"/>
      <c r="D310" s="28"/>
    </row>
    <row r="311" spans="3:4" ht="15.75" customHeight="1" x14ac:dyDescent="0.3">
      <c r="C311" s="28"/>
      <c r="D311" s="28"/>
    </row>
    <row r="312" spans="3:4" ht="15.75" customHeight="1" x14ac:dyDescent="0.3">
      <c r="C312" s="28"/>
      <c r="D312" s="28"/>
    </row>
    <row r="313" spans="3:4" ht="15.75" customHeight="1" x14ac:dyDescent="0.3">
      <c r="C313" s="28"/>
      <c r="D313" s="28"/>
    </row>
    <row r="314" spans="3:4" ht="15.75" customHeight="1" x14ac:dyDescent="0.3">
      <c r="C314" s="28"/>
      <c r="D314" s="28"/>
    </row>
    <row r="315" spans="3:4" ht="15.75" customHeight="1" x14ac:dyDescent="0.3">
      <c r="C315" s="28"/>
      <c r="D315" s="28"/>
    </row>
    <row r="316" spans="3:4" ht="15.75" customHeight="1" x14ac:dyDescent="0.3">
      <c r="C316" s="28"/>
      <c r="D316" s="28"/>
    </row>
    <row r="317" spans="3:4" ht="15.75" customHeight="1" x14ac:dyDescent="0.3">
      <c r="C317" s="28"/>
      <c r="D317" s="28"/>
    </row>
    <row r="318" spans="3:4" ht="15.75" customHeight="1" x14ac:dyDescent="0.3">
      <c r="C318" s="28"/>
      <c r="D318" s="28"/>
    </row>
    <row r="319" spans="3:4" ht="15.75" customHeight="1" x14ac:dyDescent="0.3">
      <c r="C319" s="28"/>
      <c r="D319" s="28"/>
    </row>
    <row r="320" spans="3:4" ht="15.75" customHeight="1" x14ac:dyDescent="0.3">
      <c r="C320" s="28"/>
      <c r="D320" s="28"/>
    </row>
    <row r="321" spans="3:4" ht="15.75" customHeight="1" x14ac:dyDescent="0.3">
      <c r="C321" s="28"/>
      <c r="D321" s="28"/>
    </row>
    <row r="322" spans="3:4" ht="15.75" customHeight="1" x14ac:dyDescent="0.3">
      <c r="C322" s="28"/>
      <c r="D322" s="28"/>
    </row>
    <row r="323" spans="3:4" ht="15.75" customHeight="1" x14ac:dyDescent="0.3">
      <c r="C323" s="28"/>
      <c r="D323" s="28"/>
    </row>
    <row r="324" spans="3:4" ht="15.75" customHeight="1" x14ac:dyDescent="0.3">
      <c r="C324" s="28"/>
      <c r="D324" s="28"/>
    </row>
    <row r="325" spans="3:4" ht="15.75" customHeight="1" x14ac:dyDescent="0.3">
      <c r="C325" s="28"/>
      <c r="D325" s="28"/>
    </row>
    <row r="326" spans="3:4" ht="15.75" customHeight="1" x14ac:dyDescent="0.3">
      <c r="C326" s="28"/>
      <c r="D326" s="28"/>
    </row>
    <row r="327" spans="3:4" ht="15.75" customHeight="1" x14ac:dyDescent="0.3">
      <c r="C327" s="28"/>
      <c r="D327" s="28"/>
    </row>
    <row r="328" spans="3:4" ht="15.75" customHeight="1" x14ac:dyDescent="0.3">
      <c r="C328" s="28"/>
      <c r="D328" s="28"/>
    </row>
    <row r="329" spans="3:4" ht="15.75" customHeight="1" x14ac:dyDescent="0.3">
      <c r="C329" s="28"/>
      <c r="D329" s="28"/>
    </row>
    <row r="330" spans="3:4" ht="15.75" customHeight="1" x14ac:dyDescent="0.3">
      <c r="C330" s="28"/>
      <c r="D330" s="28"/>
    </row>
    <row r="331" spans="3:4" ht="15.75" customHeight="1" x14ac:dyDescent="0.3">
      <c r="C331" s="28"/>
      <c r="D331" s="28"/>
    </row>
    <row r="332" spans="3:4" ht="15.75" customHeight="1" x14ac:dyDescent="0.3">
      <c r="C332" s="28"/>
      <c r="D332" s="28"/>
    </row>
    <row r="333" spans="3:4" ht="15.75" customHeight="1" x14ac:dyDescent="0.3">
      <c r="C333" s="28"/>
      <c r="D333" s="28"/>
    </row>
    <row r="334" spans="3:4" ht="15.75" customHeight="1" x14ac:dyDescent="0.3">
      <c r="C334" s="28"/>
      <c r="D334" s="28"/>
    </row>
    <row r="335" spans="3:4" ht="15.75" customHeight="1" x14ac:dyDescent="0.3">
      <c r="C335" s="28"/>
      <c r="D335" s="28"/>
    </row>
    <row r="336" spans="3:4" ht="15.75" customHeight="1" x14ac:dyDescent="0.3">
      <c r="C336" s="28"/>
      <c r="D336" s="28"/>
    </row>
    <row r="337" spans="3:4" ht="15.75" customHeight="1" x14ac:dyDescent="0.3">
      <c r="C337" s="28"/>
      <c r="D337" s="28"/>
    </row>
    <row r="338" spans="3:4" ht="15.75" customHeight="1" x14ac:dyDescent="0.3">
      <c r="C338" s="28"/>
      <c r="D338" s="28"/>
    </row>
    <row r="339" spans="3:4" ht="15.75" customHeight="1" x14ac:dyDescent="0.3">
      <c r="C339" s="28"/>
      <c r="D339" s="28"/>
    </row>
    <row r="340" spans="3:4" ht="15.75" customHeight="1" x14ac:dyDescent="0.3">
      <c r="C340" s="28"/>
      <c r="D340" s="28"/>
    </row>
    <row r="341" spans="3:4" ht="15.75" customHeight="1" x14ac:dyDescent="0.3">
      <c r="C341" s="28"/>
      <c r="D341" s="28"/>
    </row>
    <row r="342" spans="3:4" ht="15.75" customHeight="1" x14ac:dyDescent="0.3">
      <c r="C342" s="28"/>
      <c r="D342" s="28"/>
    </row>
    <row r="343" spans="3:4" ht="15.75" customHeight="1" x14ac:dyDescent="0.3">
      <c r="C343" s="28"/>
      <c r="D343" s="28"/>
    </row>
    <row r="344" spans="3:4" ht="15.75" customHeight="1" x14ac:dyDescent="0.3">
      <c r="C344" s="28"/>
      <c r="D344" s="28"/>
    </row>
    <row r="345" spans="3:4" ht="15.75" customHeight="1" x14ac:dyDescent="0.3">
      <c r="C345" s="28"/>
      <c r="D345" s="28"/>
    </row>
    <row r="346" spans="3:4" ht="15.75" customHeight="1" x14ac:dyDescent="0.3">
      <c r="C346" s="28"/>
      <c r="D346" s="28"/>
    </row>
    <row r="347" spans="3:4" ht="15.75" customHeight="1" x14ac:dyDescent="0.3">
      <c r="C347" s="28"/>
      <c r="D347" s="28"/>
    </row>
    <row r="348" spans="3:4" ht="15.75" customHeight="1" x14ac:dyDescent="0.3">
      <c r="C348" s="28"/>
      <c r="D348" s="28"/>
    </row>
    <row r="349" spans="3:4" ht="15.75" customHeight="1" x14ac:dyDescent="0.3">
      <c r="C349" s="28"/>
      <c r="D349" s="28"/>
    </row>
    <row r="350" spans="3:4" ht="15.75" customHeight="1" x14ac:dyDescent="0.3">
      <c r="C350" s="28"/>
      <c r="D350" s="28"/>
    </row>
    <row r="351" spans="3:4" ht="15.75" customHeight="1" x14ac:dyDescent="0.3">
      <c r="C351" s="28"/>
      <c r="D351" s="28"/>
    </row>
    <row r="352" spans="3:4" ht="15.75" customHeight="1" x14ac:dyDescent="0.3">
      <c r="C352" s="28"/>
      <c r="D352" s="28"/>
    </row>
    <row r="353" spans="3:4" ht="15.75" customHeight="1" x14ac:dyDescent="0.3">
      <c r="C353" s="28"/>
      <c r="D353" s="28"/>
    </row>
    <row r="354" spans="3:4" ht="15.75" customHeight="1" x14ac:dyDescent="0.3">
      <c r="C354" s="28"/>
      <c r="D354" s="28"/>
    </row>
    <row r="355" spans="3:4" ht="15.75" customHeight="1" x14ac:dyDescent="0.3">
      <c r="C355" s="28"/>
      <c r="D355" s="28"/>
    </row>
    <row r="356" spans="3:4" ht="15.75" customHeight="1" x14ac:dyDescent="0.3">
      <c r="C356" s="28"/>
      <c r="D356" s="28"/>
    </row>
    <row r="357" spans="3:4" ht="15.75" customHeight="1" x14ac:dyDescent="0.3">
      <c r="C357" s="28"/>
      <c r="D357" s="28"/>
    </row>
    <row r="358" spans="3:4" ht="15.75" customHeight="1" x14ac:dyDescent="0.3">
      <c r="C358" s="28"/>
      <c r="D358" s="28"/>
    </row>
    <row r="359" spans="3:4" ht="15.75" customHeight="1" x14ac:dyDescent="0.3">
      <c r="C359" s="28"/>
      <c r="D359" s="28"/>
    </row>
    <row r="360" spans="3:4" ht="15.75" customHeight="1" x14ac:dyDescent="0.3">
      <c r="C360" s="28"/>
      <c r="D360" s="28"/>
    </row>
    <row r="361" spans="3:4" ht="15.75" customHeight="1" x14ac:dyDescent="0.3">
      <c r="C361" s="28"/>
      <c r="D361" s="28"/>
    </row>
    <row r="362" spans="3:4" ht="15.75" customHeight="1" x14ac:dyDescent="0.3">
      <c r="C362" s="28"/>
      <c r="D362" s="28"/>
    </row>
    <row r="363" spans="3:4" ht="15.75" customHeight="1" x14ac:dyDescent="0.3">
      <c r="C363" s="28"/>
      <c r="D363" s="28"/>
    </row>
    <row r="364" spans="3:4" ht="15.75" customHeight="1" x14ac:dyDescent="0.3">
      <c r="C364" s="28"/>
      <c r="D364" s="28"/>
    </row>
    <row r="365" spans="3:4" ht="15.75" customHeight="1" x14ac:dyDescent="0.3">
      <c r="C365" s="28"/>
      <c r="D365" s="28"/>
    </row>
    <row r="366" spans="3:4" ht="15.75" customHeight="1" x14ac:dyDescent="0.3">
      <c r="C366" s="28"/>
      <c r="D366" s="28"/>
    </row>
    <row r="367" spans="3:4" ht="15.75" customHeight="1" x14ac:dyDescent="0.3">
      <c r="C367" s="28"/>
      <c r="D367" s="28"/>
    </row>
    <row r="368" spans="3:4" ht="15.75" customHeight="1" x14ac:dyDescent="0.3">
      <c r="C368" s="28"/>
      <c r="D368" s="28"/>
    </row>
    <row r="369" spans="3:4" ht="15.75" customHeight="1" x14ac:dyDescent="0.3">
      <c r="C369" s="28"/>
      <c r="D369" s="28"/>
    </row>
    <row r="370" spans="3:4" ht="15.75" customHeight="1" x14ac:dyDescent="0.3">
      <c r="C370" s="28"/>
      <c r="D370" s="28"/>
    </row>
    <row r="371" spans="3:4" ht="15.75" customHeight="1" x14ac:dyDescent="0.3">
      <c r="C371" s="28"/>
      <c r="D371" s="28"/>
    </row>
    <row r="372" spans="3:4" ht="15.75" customHeight="1" x14ac:dyDescent="0.3">
      <c r="C372" s="28"/>
      <c r="D372" s="28"/>
    </row>
    <row r="373" spans="3:4" ht="15.75" customHeight="1" x14ac:dyDescent="0.3">
      <c r="C373" s="28"/>
      <c r="D373" s="28"/>
    </row>
    <row r="374" spans="3:4" ht="15.75" customHeight="1" x14ac:dyDescent="0.3">
      <c r="C374" s="28"/>
      <c r="D374" s="28"/>
    </row>
    <row r="375" spans="3:4" ht="15.75" customHeight="1" x14ac:dyDescent="0.3">
      <c r="C375" s="28"/>
      <c r="D375" s="28"/>
    </row>
    <row r="376" spans="3:4" ht="15.75" customHeight="1" x14ac:dyDescent="0.3">
      <c r="C376" s="28"/>
      <c r="D376" s="28"/>
    </row>
    <row r="377" spans="3:4" ht="15.75" customHeight="1" x14ac:dyDescent="0.3">
      <c r="C377" s="28"/>
      <c r="D377" s="28"/>
    </row>
    <row r="378" spans="3:4" ht="15.75" customHeight="1" x14ac:dyDescent="0.3">
      <c r="C378" s="28"/>
      <c r="D378" s="28"/>
    </row>
    <row r="379" spans="3:4" ht="15.75" customHeight="1" x14ac:dyDescent="0.3">
      <c r="C379" s="28"/>
      <c r="D379" s="28"/>
    </row>
    <row r="380" spans="3:4" ht="15.75" customHeight="1" x14ac:dyDescent="0.3">
      <c r="C380" s="28"/>
      <c r="D380" s="28"/>
    </row>
    <row r="381" spans="3:4" ht="15.75" customHeight="1" x14ac:dyDescent="0.3">
      <c r="C381" s="28"/>
      <c r="D381" s="28"/>
    </row>
    <row r="382" spans="3:4" ht="15.75" customHeight="1" x14ac:dyDescent="0.3">
      <c r="C382" s="28"/>
      <c r="D382" s="28"/>
    </row>
    <row r="383" spans="3:4" ht="15.75" customHeight="1" x14ac:dyDescent="0.3">
      <c r="C383" s="28"/>
      <c r="D383" s="28"/>
    </row>
    <row r="384" spans="3:4" ht="15.75" customHeight="1" x14ac:dyDescent="0.3">
      <c r="C384" s="28"/>
      <c r="D384" s="28"/>
    </row>
    <row r="385" spans="3:4" ht="15.75" customHeight="1" x14ac:dyDescent="0.3">
      <c r="C385" s="28"/>
      <c r="D385" s="28"/>
    </row>
    <row r="386" spans="3:4" ht="15.75" customHeight="1" x14ac:dyDescent="0.3">
      <c r="C386" s="28"/>
      <c r="D386" s="28"/>
    </row>
    <row r="387" spans="3:4" ht="15.75" customHeight="1" x14ac:dyDescent="0.3">
      <c r="C387" s="28"/>
      <c r="D387" s="28"/>
    </row>
    <row r="388" spans="3:4" ht="15.75" customHeight="1" x14ac:dyDescent="0.3">
      <c r="C388" s="28"/>
      <c r="D388" s="28"/>
    </row>
    <row r="389" spans="3:4" ht="15.75" customHeight="1" x14ac:dyDescent="0.3">
      <c r="C389" s="28"/>
      <c r="D389" s="28"/>
    </row>
    <row r="390" spans="3:4" ht="15.75" customHeight="1" x14ac:dyDescent="0.3">
      <c r="C390" s="28"/>
      <c r="D390" s="28"/>
    </row>
    <row r="391" spans="3:4" ht="15.75" customHeight="1" x14ac:dyDescent="0.3">
      <c r="C391" s="28"/>
      <c r="D391" s="28"/>
    </row>
    <row r="392" spans="3:4" ht="15.75" customHeight="1" x14ac:dyDescent="0.3">
      <c r="C392" s="28"/>
      <c r="D392" s="28"/>
    </row>
    <row r="393" spans="3:4" ht="15.75" customHeight="1" x14ac:dyDescent="0.3">
      <c r="C393" s="28"/>
      <c r="D393" s="28"/>
    </row>
    <row r="394" spans="3:4" ht="15.75" customHeight="1" x14ac:dyDescent="0.3">
      <c r="C394" s="28"/>
      <c r="D394" s="28"/>
    </row>
    <row r="395" spans="3:4" ht="15.75" customHeight="1" x14ac:dyDescent="0.3">
      <c r="C395" s="28"/>
      <c r="D395" s="28"/>
    </row>
    <row r="396" spans="3:4" ht="15.75" customHeight="1" x14ac:dyDescent="0.3">
      <c r="C396" s="28"/>
      <c r="D396" s="28"/>
    </row>
    <row r="397" spans="3:4" ht="15.75" customHeight="1" x14ac:dyDescent="0.3">
      <c r="C397" s="28"/>
      <c r="D397" s="28"/>
    </row>
    <row r="398" spans="3:4" ht="15.75" customHeight="1" x14ac:dyDescent="0.3">
      <c r="C398" s="28"/>
      <c r="D398" s="28"/>
    </row>
    <row r="399" spans="3:4" ht="15.75" customHeight="1" x14ac:dyDescent="0.3">
      <c r="C399" s="28"/>
      <c r="D399" s="28"/>
    </row>
    <row r="400" spans="3:4" ht="15.75" customHeight="1" x14ac:dyDescent="0.3">
      <c r="C400" s="28"/>
      <c r="D400" s="28"/>
    </row>
    <row r="401" spans="3:4" ht="15.75" customHeight="1" x14ac:dyDescent="0.3">
      <c r="C401" s="28"/>
      <c r="D401" s="28"/>
    </row>
    <row r="402" spans="3:4" ht="15.75" customHeight="1" x14ac:dyDescent="0.3">
      <c r="C402" s="28"/>
      <c r="D402" s="28"/>
    </row>
    <row r="403" spans="3:4" ht="15.75" customHeight="1" x14ac:dyDescent="0.3">
      <c r="C403" s="28"/>
      <c r="D403" s="28"/>
    </row>
    <row r="404" spans="3:4" ht="15.75" customHeight="1" x14ac:dyDescent="0.3">
      <c r="C404" s="28"/>
      <c r="D404" s="28"/>
    </row>
    <row r="405" spans="3:4" ht="15.75" customHeight="1" x14ac:dyDescent="0.3">
      <c r="C405" s="28"/>
      <c r="D405" s="28"/>
    </row>
    <row r="406" spans="3:4" ht="15.75" customHeight="1" x14ac:dyDescent="0.3">
      <c r="C406" s="28"/>
      <c r="D406" s="28"/>
    </row>
    <row r="407" spans="3:4" ht="15.75" customHeight="1" x14ac:dyDescent="0.3">
      <c r="C407" s="28"/>
      <c r="D407" s="28"/>
    </row>
    <row r="408" spans="3:4" ht="15.75" customHeight="1" x14ac:dyDescent="0.3">
      <c r="C408" s="28"/>
      <c r="D408" s="28"/>
    </row>
    <row r="409" spans="3:4" ht="15.75" customHeight="1" x14ac:dyDescent="0.3">
      <c r="C409" s="28"/>
      <c r="D409" s="28"/>
    </row>
    <row r="410" spans="3:4" ht="15.75" customHeight="1" x14ac:dyDescent="0.3">
      <c r="C410" s="28"/>
      <c r="D410" s="28"/>
    </row>
    <row r="411" spans="3:4" ht="15.75" customHeight="1" x14ac:dyDescent="0.3">
      <c r="C411" s="28"/>
      <c r="D411" s="28"/>
    </row>
    <row r="412" spans="3:4" ht="15.75" customHeight="1" x14ac:dyDescent="0.3">
      <c r="C412" s="28"/>
      <c r="D412" s="28"/>
    </row>
    <row r="413" spans="3:4" ht="15.75" customHeight="1" x14ac:dyDescent="0.3">
      <c r="C413" s="28"/>
      <c r="D413" s="28"/>
    </row>
    <row r="414" spans="3:4" ht="15.75" customHeight="1" x14ac:dyDescent="0.3">
      <c r="C414" s="28"/>
      <c r="D414" s="28"/>
    </row>
    <row r="415" spans="3:4" ht="15.75" customHeight="1" x14ac:dyDescent="0.3">
      <c r="C415" s="28"/>
      <c r="D415" s="28"/>
    </row>
    <row r="416" spans="3:4" ht="15.75" customHeight="1" x14ac:dyDescent="0.3">
      <c r="C416" s="28"/>
      <c r="D416" s="28"/>
    </row>
    <row r="417" spans="3:4" ht="15.75" customHeight="1" x14ac:dyDescent="0.3">
      <c r="C417" s="28"/>
      <c r="D417" s="28"/>
    </row>
    <row r="418" spans="3:4" ht="15.75" customHeight="1" x14ac:dyDescent="0.3">
      <c r="C418" s="28"/>
      <c r="D418" s="28"/>
    </row>
    <row r="419" spans="3:4" ht="15.75" customHeight="1" x14ac:dyDescent="0.3">
      <c r="C419" s="28"/>
      <c r="D419" s="28"/>
    </row>
    <row r="420" spans="3:4" ht="15.75" customHeight="1" x14ac:dyDescent="0.3">
      <c r="C420" s="28"/>
      <c r="D420" s="28"/>
    </row>
    <row r="421" spans="3:4" ht="15.75" customHeight="1" x14ac:dyDescent="0.3">
      <c r="C421" s="28"/>
      <c r="D421" s="28"/>
    </row>
    <row r="422" spans="3:4" ht="15.75" customHeight="1" x14ac:dyDescent="0.3">
      <c r="C422" s="28"/>
      <c r="D422" s="28"/>
    </row>
    <row r="423" spans="3:4" ht="15.75" customHeight="1" x14ac:dyDescent="0.3">
      <c r="C423" s="28"/>
      <c r="D423" s="28"/>
    </row>
    <row r="424" spans="3:4" ht="15.75" customHeight="1" x14ac:dyDescent="0.3">
      <c r="C424" s="28"/>
      <c r="D424" s="28"/>
    </row>
    <row r="425" spans="3:4" ht="15.75" customHeight="1" x14ac:dyDescent="0.3">
      <c r="C425" s="28"/>
      <c r="D425" s="28"/>
    </row>
    <row r="426" spans="3:4" ht="15.75" customHeight="1" x14ac:dyDescent="0.3">
      <c r="C426" s="28"/>
      <c r="D426" s="28"/>
    </row>
    <row r="427" spans="3:4" ht="15.75" customHeight="1" x14ac:dyDescent="0.3">
      <c r="C427" s="28"/>
      <c r="D427" s="28"/>
    </row>
    <row r="428" spans="3:4" ht="15.75" customHeight="1" x14ac:dyDescent="0.3">
      <c r="C428" s="28"/>
      <c r="D428" s="28"/>
    </row>
    <row r="429" spans="3:4" ht="15.75" customHeight="1" x14ac:dyDescent="0.3">
      <c r="C429" s="28"/>
      <c r="D429" s="28"/>
    </row>
    <row r="430" spans="3:4" ht="15.75" customHeight="1" x14ac:dyDescent="0.3">
      <c r="C430" s="28"/>
      <c r="D430" s="28"/>
    </row>
    <row r="431" spans="3:4" ht="15.75" customHeight="1" x14ac:dyDescent="0.3">
      <c r="C431" s="28"/>
      <c r="D431" s="28"/>
    </row>
    <row r="432" spans="3:4" ht="15.75" customHeight="1" x14ac:dyDescent="0.3">
      <c r="C432" s="28"/>
      <c r="D432" s="28"/>
    </row>
    <row r="433" spans="3:4" ht="15.75" customHeight="1" x14ac:dyDescent="0.3">
      <c r="C433" s="28"/>
      <c r="D433" s="28"/>
    </row>
    <row r="434" spans="3:4" ht="15.75" customHeight="1" x14ac:dyDescent="0.3">
      <c r="C434" s="28"/>
      <c r="D434" s="28"/>
    </row>
    <row r="435" spans="3:4" ht="15.75" customHeight="1" x14ac:dyDescent="0.3">
      <c r="C435" s="28"/>
      <c r="D435" s="28"/>
    </row>
    <row r="436" spans="3:4" ht="15.75" customHeight="1" x14ac:dyDescent="0.3">
      <c r="C436" s="28"/>
      <c r="D436" s="28"/>
    </row>
    <row r="437" spans="3:4" ht="15.75" customHeight="1" x14ac:dyDescent="0.3">
      <c r="C437" s="28"/>
      <c r="D437" s="28"/>
    </row>
    <row r="438" spans="3:4" ht="15.75" customHeight="1" x14ac:dyDescent="0.3">
      <c r="C438" s="28"/>
      <c r="D438" s="28"/>
    </row>
    <row r="439" spans="3:4" ht="15.75" customHeight="1" x14ac:dyDescent="0.3">
      <c r="C439" s="28"/>
      <c r="D439" s="28"/>
    </row>
    <row r="440" spans="3:4" ht="15.75" customHeight="1" x14ac:dyDescent="0.3">
      <c r="C440" s="28"/>
      <c r="D440" s="28"/>
    </row>
    <row r="441" spans="3:4" ht="15.75" customHeight="1" x14ac:dyDescent="0.3">
      <c r="C441" s="28"/>
      <c r="D441" s="28"/>
    </row>
    <row r="442" spans="3:4" ht="15.75" customHeight="1" x14ac:dyDescent="0.3">
      <c r="C442" s="28"/>
      <c r="D442" s="28"/>
    </row>
    <row r="443" spans="3:4" ht="15.75" customHeight="1" x14ac:dyDescent="0.3">
      <c r="C443" s="28"/>
      <c r="D443" s="28"/>
    </row>
    <row r="444" spans="3:4" ht="15.75" customHeight="1" x14ac:dyDescent="0.3">
      <c r="C444" s="28"/>
      <c r="D444" s="28"/>
    </row>
    <row r="445" spans="3:4" ht="15.75" customHeight="1" x14ac:dyDescent="0.3">
      <c r="C445" s="28"/>
      <c r="D445" s="28"/>
    </row>
    <row r="446" spans="3:4" ht="15.75" customHeight="1" x14ac:dyDescent="0.3">
      <c r="C446" s="28"/>
      <c r="D446" s="28"/>
    </row>
    <row r="447" spans="3:4" ht="15.75" customHeight="1" x14ac:dyDescent="0.3">
      <c r="C447" s="28"/>
      <c r="D447" s="28"/>
    </row>
    <row r="448" spans="3:4" ht="15.75" customHeight="1" x14ac:dyDescent="0.3">
      <c r="C448" s="28"/>
      <c r="D448" s="28"/>
    </row>
    <row r="449" spans="3:4" ht="15.75" customHeight="1" x14ac:dyDescent="0.3">
      <c r="C449" s="28"/>
      <c r="D449" s="28"/>
    </row>
    <row r="450" spans="3:4" ht="15.75" customHeight="1" x14ac:dyDescent="0.3">
      <c r="C450" s="28"/>
      <c r="D450" s="28"/>
    </row>
    <row r="451" spans="3:4" ht="15.75" customHeight="1" x14ac:dyDescent="0.3">
      <c r="C451" s="28"/>
      <c r="D451" s="28"/>
    </row>
    <row r="452" spans="3:4" ht="15.75" customHeight="1" x14ac:dyDescent="0.3">
      <c r="C452" s="28"/>
      <c r="D452" s="28"/>
    </row>
    <row r="453" spans="3:4" ht="15.75" customHeight="1" x14ac:dyDescent="0.3">
      <c r="C453" s="28"/>
      <c r="D453" s="28"/>
    </row>
    <row r="454" spans="3:4" ht="15.75" customHeight="1" x14ac:dyDescent="0.3">
      <c r="C454" s="28"/>
      <c r="D454" s="28"/>
    </row>
    <row r="455" spans="3:4" ht="15.75" customHeight="1" x14ac:dyDescent="0.3">
      <c r="C455" s="28"/>
      <c r="D455" s="28"/>
    </row>
    <row r="456" spans="3:4" ht="15.75" customHeight="1" x14ac:dyDescent="0.3">
      <c r="C456" s="28"/>
      <c r="D456" s="28"/>
    </row>
    <row r="457" spans="3:4" ht="15.75" customHeight="1" x14ac:dyDescent="0.3">
      <c r="C457" s="28"/>
      <c r="D457" s="28"/>
    </row>
    <row r="458" spans="3:4" ht="15.75" customHeight="1" x14ac:dyDescent="0.3">
      <c r="C458" s="28"/>
      <c r="D458" s="28"/>
    </row>
    <row r="459" spans="3:4" ht="15.75" customHeight="1" x14ac:dyDescent="0.3">
      <c r="C459" s="28"/>
      <c r="D459" s="28"/>
    </row>
    <row r="460" spans="3:4" ht="15.75" customHeight="1" x14ac:dyDescent="0.3">
      <c r="C460" s="28"/>
      <c r="D460" s="28"/>
    </row>
    <row r="461" spans="3:4" ht="15.75" customHeight="1" x14ac:dyDescent="0.3">
      <c r="C461" s="28"/>
      <c r="D461" s="28"/>
    </row>
    <row r="462" spans="3:4" ht="15.75" customHeight="1" x14ac:dyDescent="0.3">
      <c r="C462" s="28"/>
      <c r="D462" s="28"/>
    </row>
    <row r="463" spans="3:4" ht="15.75" customHeight="1" x14ac:dyDescent="0.3">
      <c r="C463" s="28"/>
      <c r="D463" s="28"/>
    </row>
    <row r="464" spans="3:4" ht="15.75" customHeight="1" x14ac:dyDescent="0.3">
      <c r="C464" s="28"/>
      <c r="D464" s="28"/>
    </row>
    <row r="465" spans="3:4" ht="15.75" customHeight="1" x14ac:dyDescent="0.3">
      <c r="C465" s="28"/>
      <c r="D465" s="28"/>
    </row>
    <row r="466" spans="3:4" ht="15.75" customHeight="1" x14ac:dyDescent="0.3">
      <c r="C466" s="28"/>
      <c r="D466" s="28"/>
    </row>
    <row r="467" spans="3:4" ht="15.75" customHeight="1" x14ac:dyDescent="0.3">
      <c r="C467" s="28"/>
      <c r="D467" s="28"/>
    </row>
    <row r="468" spans="3:4" ht="15.75" customHeight="1" x14ac:dyDescent="0.3">
      <c r="C468" s="28"/>
      <c r="D468" s="28"/>
    </row>
    <row r="469" spans="3:4" ht="15.75" customHeight="1" x14ac:dyDescent="0.3">
      <c r="C469" s="28"/>
      <c r="D469" s="28"/>
    </row>
    <row r="470" spans="3:4" ht="15.75" customHeight="1" x14ac:dyDescent="0.3">
      <c r="C470" s="28"/>
      <c r="D470" s="28"/>
    </row>
    <row r="471" spans="3:4" ht="15.75" customHeight="1" x14ac:dyDescent="0.3">
      <c r="C471" s="28"/>
      <c r="D471" s="28"/>
    </row>
    <row r="472" spans="3:4" ht="15.75" customHeight="1" x14ac:dyDescent="0.3">
      <c r="C472" s="28"/>
      <c r="D472" s="28"/>
    </row>
    <row r="473" spans="3:4" ht="15.75" customHeight="1" x14ac:dyDescent="0.3">
      <c r="C473" s="28"/>
      <c r="D473" s="28"/>
    </row>
    <row r="474" spans="3:4" ht="15.75" customHeight="1" x14ac:dyDescent="0.3">
      <c r="C474" s="28"/>
      <c r="D474" s="28"/>
    </row>
    <row r="475" spans="3:4" ht="15.75" customHeight="1" x14ac:dyDescent="0.3">
      <c r="C475" s="28"/>
      <c r="D475" s="28"/>
    </row>
    <row r="476" spans="3:4" ht="15.75" customHeight="1" x14ac:dyDescent="0.3">
      <c r="C476" s="28"/>
      <c r="D476" s="28"/>
    </row>
    <row r="477" spans="3:4" ht="15.75" customHeight="1" x14ac:dyDescent="0.3">
      <c r="C477" s="28"/>
      <c r="D477" s="28"/>
    </row>
    <row r="478" spans="3:4" ht="15.75" customHeight="1" x14ac:dyDescent="0.3">
      <c r="C478" s="28"/>
      <c r="D478" s="28"/>
    </row>
    <row r="479" spans="3:4" ht="15.75" customHeight="1" x14ac:dyDescent="0.3">
      <c r="C479" s="28"/>
      <c r="D479" s="28"/>
    </row>
    <row r="480" spans="3:4" ht="15.75" customHeight="1" x14ac:dyDescent="0.3">
      <c r="C480" s="28"/>
      <c r="D480" s="28"/>
    </row>
    <row r="481" spans="3:4" ht="15.75" customHeight="1" x14ac:dyDescent="0.3">
      <c r="C481" s="28"/>
      <c r="D481" s="28"/>
    </row>
    <row r="482" spans="3:4" ht="15.75" customHeight="1" x14ac:dyDescent="0.3">
      <c r="C482" s="28"/>
      <c r="D482" s="28"/>
    </row>
    <row r="483" spans="3:4" ht="15.75" customHeight="1" x14ac:dyDescent="0.3">
      <c r="C483" s="28"/>
      <c r="D483" s="28"/>
    </row>
    <row r="484" spans="3:4" ht="15.75" customHeight="1" x14ac:dyDescent="0.3">
      <c r="C484" s="28"/>
      <c r="D484" s="28"/>
    </row>
    <row r="485" spans="3:4" ht="15.75" customHeight="1" x14ac:dyDescent="0.3">
      <c r="C485" s="28"/>
      <c r="D485" s="28"/>
    </row>
    <row r="486" spans="3:4" ht="15.75" customHeight="1" x14ac:dyDescent="0.3">
      <c r="C486" s="28"/>
      <c r="D486" s="28"/>
    </row>
    <row r="487" spans="3:4" ht="15.75" customHeight="1" x14ac:dyDescent="0.3">
      <c r="C487" s="28"/>
      <c r="D487" s="28"/>
    </row>
    <row r="488" spans="3:4" ht="15.75" customHeight="1" x14ac:dyDescent="0.3">
      <c r="C488" s="28"/>
      <c r="D488" s="28"/>
    </row>
    <row r="489" spans="3:4" ht="15.75" customHeight="1" x14ac:dyDescent="0.3">
      <c r="C489" s="28"/>
      <c r="D489" s="28"/>
    </row>
    <row r="490" spans="3:4" ht="15.75" customHeight="1" x14ac:dyDescent="0.3">
      <c r="C490" s="28"/>
      <c r="D490" s="28"/>
    </row>
    <row r="491" spans="3:4" ht="15.75" customHeight="1" x14ac:dyDescent="0.3">
      <c r="C491" s="28"/>
      <c r="D491" s="28"/>
    </row>
    <row r="492" spans="3:4" ht="15.75" customHeight="1" x14ac:dyDescent="0.3">
      <c r="C492" s="28"/>
      <c r="D492" s="28"/>
    </row>
    <row r="493" spans="3:4" ht="15.75" customHeight="1" x14ac:dyDescent="0.3">
      <c r="C493" s="28"/>
      <c r="D493" s="28"/>
    </row>
    <row r="494" spans="3:4" ht="15.75" customHeight="1" x14ac:dyDescent="0.3">
      <c r="C494" s="28"/>
      <c r="D494" s="28"/>
    </row>
    <row r="495" spans="3:4" ht="15.75" customHeight="1" x14ac:dyDescent="0.3">
      <c r="C495" s="28"/>
      <c r="D495" s="28"/>
    </row>
    <row r="496" spans="3:4" ht="15.75" customHeight="1" x14ac:dyDescent="0.3">
      <c r="C496" s="28"/>
      <c r="D496" s="28"/>
    </row>
    <row r="497" spans="3:4" ht="15.75" customHeight="1" x14ac:dyDescent="0.3">
      <c r="C497" s="28"/>
      <c r="D497" s="28"/>
    </row>
    <row r="498" spans="3:4" ht="15.75" customHeight="1" x14ac:dyDescent="0.3">
      <c r="C498" s="28"/>
      <c r="D498" s="28"/>
    </row>
    <row r="499" spans="3:4" ht="15.75" customHeight="1" x14ac:dyDescent="0.3">
      <c r="C499" s="28"/>
      <c r="D499" s="28"/>
    </row>
    <row r="500" spans="3:4" ht="15.75" customHeight="1" x14ac:dyDescent="0.3">
      <c r="C500" s="28"/>
      <c r="D500" s="28"/>
    </row>
    <row r="501" spans="3:4" ht="15.75" customHeight="1" x14ac:dyDescent="0.3">
      <c r="C501" s="28"/>
      <c r="D501" s="28"/>
    </row>
    <row r="502" spans="3:4" ht="15.75" customHeight="1" x14ac:dyDescent="0.3">
      <c r="C502" s="28"/>
      <c r="D502" s="28"/>
    </row>
    <row r="503" spans="3:4" ht="15.75" customHeight="1" x14ac:dyDescent="0.3">
      <c r="C503" s="28"/>
      <c r="D503" s="28"/>
    </row>
    <row r="504" spans="3:4" ht="15.75" customHeight="1" x14ac:dyDescent="0.3">
      <c r="C504" s="28"/>
      <c r="D504" s="28"/>
    </row>
    <row r="505" spans="3:4" ht="15.75" customHeight="1" x14ac:dyDescent="0.3">
      <c r="C505" s="28"/>
      <c r="D505" s="28"/>
    </row>
    <row r="506" spans="3:4" ht="15.75" customHeight="1" x14ac:dyDescent="0.3">
      <c r="C506" s="28"/>
      <c r="D506" s="28"/>
    </row>
    <row r="507" spans="3:4" ht="15.75" customHeight="1" x14ac:dyDescent="0.3">
      <c r="C507" s="28"/>
      <c r="D507" s="28"/>
    </row>
    <row r="508" spans="3:4" ht="15.75" customHeight="1" x14ac:dyDescent="0.3">
      <c r="C508" s="28"/>
      <c r="D508" s="28"/>
    </row>
    <row r="509" spans="3:4" ht="15.75" customHeight="1" x14ac:dyDescent="0.3">
      <c r="C509" s="28"/>
      <c r="D509" s="28"/>
    </row>
    <row r="510" spans="3:4" ht="15.75" customHeight="1" x14ac:dyDescent="0.3">
      <c r="C510" s="28"/>
      <c r="D510" s="28"/>
    </row>
    <row r="511" spans="3:4" ht="15.75" customHeight="1" x14ac:dyDescent="0.3">
      <c r="C511" s="28"/>
      <c r="D511" s="28"/>
    </row>
    <row r="512" spans="3:4" ht="15.75" customHeight="1" x14ac:dyDescent="0.3">
      <c r="C512" s="28"/>
      <c r="D512" s="28"/>
    </row>
    <row r="513" spans="3:4" ht="15.75" customHeight="1" x14ac:dyDescent="0.3">
      <c r="C513" s="28"/>
      <c r="D513" s="28"/>
    </row>
    <row r="514" spans="3:4" ht="15.75" customHeight="1" x14ac:dyDescent="0.3">
      <c r="C514" s="28"/>
      <c r="D514" s="28"/>
    </row>
    <row r="515" spans="3:4" ht="15.75" customHeight="1" x14ac:dyDescent="0.3">
      <c r="C515" s="28"/>
      <c r="D515" s="28"/>
    </row>
    <row r="516" spans="3:4" ht="15.75" customHeight="1" x14ac:dyDescent="0.3">
      <c r="C516" s="28"/>
      <c r="D516" s="28"/>
    </row>
    <row r="517" spans="3:4" ht="15.75" customHeight="1" x14ac:dyDescent="0.3">
      <c r="C517" s="28"/>
      <c r="D517" s="28"/>
    </row>
    <row r="518" spans="3:4" ht="15.75" customHeight="1" x14ac:dyDescent="0.3">
      <c r="C518" s="28"/>
      <c r="D518" s="28"/>
    </row>
    <row r="519" spans="3:4" ht="15.75" customHeight="1" x14ac:dyDescent="0.3">
      <c r="C519" s="28"/>
      <c r="D519" s="28"/>
    </row>
    <row r="520" spans="3:4" ht="15.75" customHeight="1" x14ac:dyDescent="0.3">
      <c r="C520" s="28"/>
      <c r="D520" s="28"/>
    </row>
    <row r="521" spans="3:4" ht="15.75" customHeight="1" x14ac:dyDescent="0.3">
      <c r="C521" s="28"/>
      <c r="D521" s="28"/>
    </row>
    <row r="522" spans="3:4" ht="15.75" customHeight="1" x14ac:dyDescent="0.3">
      <c r="C522" s="28"/>
      <c r="D522" s="28"/>
    </row>
    <row r="523" spans="3:4" ht="15.75" customHeight="1" x14ac:dyDescent="0.3">
      <c r="C523" s="28"/>
      <c r="D523" s="28"/>
    </row>
    <row r="524" spans="3:4" ht="15.75" customHeight="1" x14ac:dyDescent="0.3">
      <c r="C524" s="28"/>
      <c r="D524" s="28"/>
    </row>
    <row r="525" spans="3:4" ht="15.75" customHeight="1" x14ac:dyDescent="0.3">
      <c r="C525" s="28"/>
      <c r="D525" s="28"/>
    </row>
    <row r="526" spans="3:4" ht="15.75" customHeight="1" x14ac:dyDescent="0.3">
      <c r="C526" s="28"/>
      <c r="D526" s="28"/>
    </row>
    <row r="527" spans="3:4" ht="15.75" customHeight="1" x14ac:dyDescent="0.3">
      <c r="C527" s="28"/>
      <c r="D527" s="28"/>
    </row>
    <row r="528" spans="3:4" ht="15.75" customHeight="1" x14ac:dyDescent="0.3">
      <c r="C528" s="28"/>
      <c r="D528" s="28"/>
    </row>
    <row r="529" spans="3:4" ht="15.75" customHeight="1" x14ac:dyDescent="0.3">
      <c r="C529" s="28"/>
      <c r="D529" s="28"/>
    </row>
    <row r="530" spans="3:4" ht="15.75" customHeight="1" x14ac:dyDescent="0.3">
      <c r="C530" s="28"/>
      <c r="D530" s="28"/>
    </row>
    <row r="531" spans="3:4" ht="15.75" customHeight="1" x14ac:dyDescent="0.3">
      <c r="C531" s="28"/>
      <c r="D531" s="28"/>
    </row>
    <row r="532" spans="3:4" ht="15.75" customHeight="1" x14ac:dyDescent="0.3">
      <c r="C532" s="28"/>
      <c r="D532" s="28"/>
    </row>
    <row r="533" spans="3:4" ht="15.75" customHeight="1" x14ac:dyDescent="0.3">
      <c r="C533" s="28"/>
      <c r="D533" s="28"/>
    </row>
    <row r="534" spans="3:4" ht="15.75" customHeight="1" x14ac:dyDescent="0.3">
      <c r="C534" s="28"/>
      <c r="D534" s="28"/>
    </row>
    <row r="535" spans="3:4" ht="15.75" customHeight="1" x14ac:dyDescent="0.3">
      <c r="C535" s="28"/>
      <c r="D535" s="28"/>
    </row>
    <row r="536" spans="3:4" ht="15.75" customHeight="1" x14ac:dyDescent="0.3">
      <c r="C536" s="28"/>
      <c r="D536" s="28"/>
    </row>
    <row r="537" spans="3:4" ht="15.75" customHeight="1" x14ac:dyDescent="0.3">
      <c r="C537" s="28"/>
      <c r="D537" s="28"/>
    </row>
    <row r="538" spans="3:4" ht="15.75" customHeight="1" x14ac:dyDescent="0.3">
      <c r="C538" s="28"/>
      <c r="D538" s="28"/>
    </row>
    <row r="539" spans="3:4" ht="15.75" customHeight="1" x14ac:dyDescent="0.3">
      <c r="C539" s="28"/>
      <c r="D539" s="28"/>
    </row>
    <row r="540" spans="3:4" ht="15.75" customHeight="1" x14ac:dyDescent="0.3">
      <c r="C540" s="28"/>
      <c r="D540" s="28"/>
    </row>
    <row r="541" spans="3:4" ht="15.75" customHeight="1" x14ac:dyDescent="0.3">
      <c r="C541" s="28"/>
      <c r="D541" s="28"/>
    </row>
    <row r="542" spans="3:4" ht="15.75" customHeight="1" x14ac:dyDescent="0.3">
      <c r="C542" s="28"/>
      <c r="D542" s="28"/>
    </row>
    <row r="543" spans="3:4" ht="15.75" customHeight="1" x14ac:dyDescent="0.3">
      <c r="C543" s="28"/>
      <c r="D543" s="28"/>
    </row>
    <row r="544" spans="3:4" ht="15.75" customHeight="1" x14ac:dyDescent="0.3">
      <c r="C544" s="28"/>
      <c r="D544" s="28"/>
    </row>
    <row r="545" spans="3:4" ht="15.75" customHeight="1" x14ac:dyDescent="0.3">
      <c r="C545" s="28"/>
      <c r="D545" s="28"/>
    </row>
    <row r="546" spans="3:4" ht="15.75" customHeight="1" x14ac:dyDescent="0.3">
      <c r="C546" s="28"/>
      <c r="D546" s="28"/>
    </row>
    <row r="547" spans="3:4" ht="15.75" customHeight="1" x14ac:dyDescent="0.3">
      <c r="C547" s="28"/>
      <c r="D547" s="28"/>
    </row>
    <row r="548" spans="3:4" ht="15.75" customHeight="1" x14ac:dyDescent="0.3">
      <c r="C548" s="28"/>
      <c r="D548" s="28"/>
    </row>
    <row r="549" spans="3:4" ht="15.75" customHeight="1" x14ac:dyDescent="0.3">
      <c r="C549" s="28"/>
      <c r="D549" s="28"/>
    </row>
    <row r="550" spans="3:4" ht="15.75" customHeight="1" x14ac:dyDescent="0.3">
      <c r="C550" s="28"/>
      <c r="D550" s="28"/>
    </row>
    <row r="551" spans="3:4" ht="15.75" customHeight="1" x14ac:dyDescent="0.3">
      <c r="C551" s="28"/>
      <c r="D551" s="28"/>
    </row>
    <row r="552" spans="3:4" ht="15.75" customHeight="1" x14ac:dyDescent="0.3">
      <c r="C552" s="28"/>
      <c r="D552" s="28"/>
    </row>
    <row r="553" spans="3:4" ht="15.75" customHeight="1" x14ac:dyDescent="0.3">
      <c r="C553" s="28"/>
      <c r="D553" s="28"/>
    </row>
    <row r="554" spans="3:4" ht="15.75" customHeight="1" x14ac:dyDescent="0.3">
      <c r="C554" s="28"/>
      <c r="D554" s="28"/>
    </row>
    <row r="555" spans="3:4" ht="15.75" customHeight="1" x14ac:dyDescent="0.3">
      <c r="C555" s="28"/>
      <c r="D555" s="28"/>
    </row>
    <row r="556" spans="3:4" ht="15.75" customHeight="1" x14ac:dyDescent="0.3">
      <c r="C556" s="28"/>
      <c r="D556" s="28"/>
    </row>
    <row r="557" spans="3:4" ht="15.75" customHeight="1" x14ac:dyDescent="0.3">
      <c r="C557" s="28"/>
      <c r="D557" s="28"/>
    </row>
    <row r="558" spans="3:4" ht="15.75" customHeight="1" x14ac:dyDescent="0.3">
      <c r="C558" s="28"/>
      <c r="D558" s="28"/>
    </row>
    <row r="559" spans="3:4" ht="15.75" customHeight="1" x14ac:dyDescent="0.3">
      <c r="C559" s="28"/>
      <c r="D559" s="28"/>
    </row>
    <row r="560" spans="3:4" ht="15.75" customHeight="1" x14ac:dyDescent="0.3">
      <c r="C560" s="28"/>
      <c r="D560" s="28"/>
    </row>
    <row r="561" spans="3:4" ht="15.75" customHeight="1" x14ac:dyDescent="0.3">
      <c r="C561" s="28"/>
      <c r="D561" s="28"/>
    </row>
    <row r="562" spans="3:4" ht="15.75" customHeight="1" x14ac:dyDescent="0.3">
      <c r="C562" s="28"/>
      <c r="D562" s="28"/>
    </row>
    <row r="563" spans="3:4" ht="15.75" customHeight="1" x14ac:dyDescent="0.3">
      <c r="C563" s="28"/>
      <c r="D563" s="28"/>
    </row>
    <row r="564" spans="3:4" ht="15.75" customHeight="1" x14ac:dyDescent="0.3">
      <c r="C564" s="28"/>
      <c r="D564" s="28"/>
    </row>
    <row r="565" spans="3:4" ht="15.75" customHeight="1" x14ac:dyDescent="0.3">
      <c r="C565" s="28"/>
      <c r="D565" s="28"/>
    </row>
    <row r="566" spans="3:4" ht="15.75" customHeight="1" x14ac:dyDescent="0.3">
      <c r="C566" s="28"/>
      <c r="D566" s="28"/>
    </row>
    <row r="567" spans="3:4" ht="15.75" customHeight="1" x14ac:dyDescent="0.3">
      <c r="C567" s="28"/>
      <c r="D567" s="28"/>
    </row>
    <row r="568" spans="3:4" ht="15.75" customHeight="1" x14ac:dyDescent="0.3">
      <c r="C568" s="28"/>
      <c r="D568" s="28"/>
    </row>
    <row r="569" spans="3:4" ht="15.75" customHeight="1" x14ac:dyDescent="0.3">
      <c r="C569" s="28"/>
      <c r="D569" s="28"/>
    </row>
    <row r="570" spans="3:4" ht="15.75" customHeight="1" x14ac:dyDescent="0.3">
      <c r="C570" s="28"/>
      <c r="D570" s="28"/>
    </row>
    <row r="571" spans="3:4" ht="15.75" customHeight="1" x14ac:dyDescent="0.3">
      <c r="C571" s="28"/>
      <c r="D571" s="28"/>
    </row>
    <row r="572" spans="3:4" ht="15.75" customHeight="1" x14ac:dyDescent="0.3">
      <c r="C572" s="28"/>
      <c r="D572" s="28"/>
    </row>
    <row r="573" spans="3:4" ht="15.75" customHeight="1" x14ac:dyDescent="0.3">
      <c r="C573" s="28"/>
      <c r="D573" s="28"/>
    </row>
    <row r="574" spans="3:4" ht="15.75" customHeight="1" x14ac:dyDescent="0.3">
      <c r="C574" s="28"/>
      <c r="D574" s="28"/>
    </row>
    <row r="575" spans="3:4" ht="15.75" customHeight="1" x14ac:dyDescent="0.3">
      <c r="C575" s="28"/>
      <c r="D575" s="28"/>
    </row>
    <row r="576" spans="3:4" ht="15.75" customHeight="1" x14ac:dyDescent="0.3">
      <c r="C576" s="28"/>
      <c r="D576" s="28"/>
    </row>
    <row r="577" spans="3:4" ht="15.75" customHeight="1" x14ac:dyDescent="0.3">
      <c r="C577" s="28"/>
      <c r="D577" s="28"/>
    </row>
    <row r="578" spans="3:4" ht="15.75" customHeight="1" x14ac:dyDescent="0.3">
      <c r="C578" s="28"/>
      <c r="D578" s="28"/>
    </row>
    <row r="579" spans="3:4" ht="15.75" customHeight="1" x14ac:dyDescent="0.3">
      <c r="C579" s="28"/>
      <c r="D579" s="28"/>
    </row>
    <row r="580" spans="3:4" ht="15.75" customHeight="1" x14ac:dyDescent="0.3">
      <c r="C580" s="28"/>
      <c r="D580" s="28"/>
    </row>
    <row r="581" spans="3:4" ht="15.75" customHeight="1" x14ac:dyDescent="0.3">
      <c r="C581" s="28"/>
      <c r="D581" s="28"/>
    </row>
    <row r="582" spans="3:4" ht="15.75" customHeight="1" x14ac:dyDescent="0.3">
      <c r="C582" s="28"/>
      <c r="D582" s="28"/>
    </row>
    <row r="583" spans="3:4" ht="15.75" customHeight="1" x14ac:dyDescent="0.3">
      <c r="C583" s="28"/>
      <c r="D583" s="28"/>
    </row>
    <row r="584" spans="3:4" ht="15.75" customHeight="1" x14ac:dyDescent="0.3">
      <c r="C584" s="28"/>
      <c r="D584" s="28"/>
    </row>
    <row r="585" spans="3:4" ht="15.75" customHeight="1" x14ac:dyDescent="0.3">
      <c r="C585" s="28"/>
      <c r="D585" s="28"/>
    </row>
    <row r="586" spans="3:4" ht="15.75" customHeight="1" x14ac:dyDescent="0.3">
      <c r="C586" s="28"/>
      <c r="D586" s="28"/>
    </row>
    <row r="587" spans="3:4" ht="15.75" customHeight="1" x14ac:dyDescent="0.3">
      <c r="C587" s="28"/>
      <c r="D587" s="28"/>
    </row>
    <row r="588" spans="3:4" ht="15.75" customHeight="1" x14ac:dyDescent="0.3">
      <c r="C588" s="28"/>
      <c r="D588" s="28"/>
    </row>
    <row r="589" spans="3:4" ht="15.75" customHeight="1" x14ac:dyDescent="0.3">
      <c r="C589" s="28"/>
      <c r="D589" s="28"/>
    </row>
    <row r="590" spans="3:4" ht="15.75" customHeight="1" x14ac:dyDescent="0.3">
      <c r="C590" s="28"/>
      <c r="D590" s="28"/>
    </row>
    <row r="591" spans="3:4" ht="15.75" customHeight="1" x14ac:dyDescent="0.3">
      <c r="C591" s="28"/>
      <c r="D591" s="28"/>
    </row>
    <row r="592" spans="3:4" ht="15.75" customHeight="1" x14ac:dyDescent="0.3">
      <c r="C592" s="28"/>
      <c r="D592" s="28"/>
    </row>
    <row r="593" spans="3:4" ht="15.75" customHeight="1" x14ac:dyDescent="0.3">
      <c r="C593" s="28"/>
      <c r="D593" s="28"/>
    </row>
    <row r="594" spans="3:4" ht="15.75" customHeight="1" x14ac:dyDescent="0.3">
      <c r="C594" s="28"/>
      <c r="D594" s="28"/>
    </row>
    <row r="595" spans="3:4" ht="15.75" customHeight="1" x14ac:dyDescent="0.3">
      <c r="C595" s="28"/>
      <c r="D595" s="28"/>
    </row>
    <row r="596" spans="3:4" ht="15.75" customHeight="1" x14ac:dyDescent="0.3">
      <c r="C596" s="28"/>
      <c r="D596" s="28"/>
    </row>
    <row r="597" spans="3:4" ht="15.75" customHeight="1" x14ac:dyDescent="0.3">
      <c r="C597" s="28"/>
      <c r="D597" s="28"/>
    </row>
    <row r="598" spans="3:4" ht="15.75" customHeight="1" x14ac:dyDescent="0.3">
      <c r="C598" s="28"/>
      <c r="D598" s="28"/>
    </row>
    <row r="599" spans="3:4" ht="15.75" customHeight="1" x14ac:dyDescent="0.3">
      <c r="C599" s="28"/>
      <c r="D599" s="28"/>
    </row>
    <row r="600" spans="3:4" ht="15.75" customHeight="1" x14ac:dyDescent="0.3">
      <c r="C600" s="28"/>
      <c r="D600" s="28"/>
    </row>
    <row r="601" spans="3:4" ht="15.75" customHeight="1" x14ac:dyDescent="0.3">
      <c r="C601" s="28"/>
      <c r="D601" s="28"/>
    </row>
    <row r="602" spans="3:4" ht="15.75" customHeight="1" x14ac:dyDescent="0.3">
      <c r="C602" s="28"/>
      <c r="D602" s="28"/>
    </row>
    <row r="603" spans="3:4" ht="15.75" customHeight="1" x14ac:dyDescent="0.3">
      <c r="C603" s="28"/>
      <c r="D603" s="28"/>
    </row>
    <row r="604" spans="3:4" ht="15.75" customHeight="1" x14ac:dyDescent="0.3">
      <c r="C604" s="28"/>
      <c r="D604" s="28"/>
    </row>
    <row r="605" spans="3:4" ht="15.75" customHeight="1" x14ac:dyDescent="0.3">
      <c r="C605" s="28"/>
      <c r="D605" s="28"/>
    </row>
    <row r="606" spans="3:4" ht="15.75" customHeight="1" x14ac:dyDescent="0.3">
      <c r="C606" s="28"/>
      <c r="D606" s="28"/>
    </row>
    <row r="607" spans="3:4" ht="15.75" customHeight="1" x14ac:dyDescent="0.3">
      <c r="C607" s="28"/>
      <c r="D607" s="28"/>
    </row>
    <row r="608" spans="3:4" ht="15.75" customHeight="1" x14ac:dyDescent="0.3">
      <c r="C608" s="28"/>
      <c r="D608" s="28"/>
    </row>
    <row r="609" spans="3:4" ht="15.75" customHeight="1" x14ac:dyDescent="0.3">
      <c r="C609" s="28"/>
      <c r="D609" s="28"/>
    </row>
    <row r="610" spans="3:4" ht="15.75" customHeight="1" x14ac:dyDescent="0.3">
      <c r="C610" s="28"/>
      <c r="D610" s="28"/>
    </row>
    <row r="611" spans="3:4" ht="15.75" customHeight="1" x14ac:dyDescent="0.3">
      <c r="C611" s="28"/>
      <c r="D611" s="28"/>
    </row>
    <row r="612" spans="3:4" ht="15.75" customHeight="1" x14ac:dyDescent="0.3">
      <c r="C612" s="28"/>
      <c r="D612" s="28"/>
    </row>
    <row r="613" spans="3:4" ht="15.75" customHeight="1" x14ac:dyDescent="0.3">
      <c r="C613" s="28"/>
      <c r="D613" s="28"/>
    </row>
    <row r="614" spans="3:4" ht="15.75" customHeight="1" x14ac:dyDescent="0.3">
      <c r="C614" s="28"/>
      <c r="D614" s="28"/>
    </row>
    <row r="615" spans="3:4" ht="15.75" customHeight="1" x14ac:dyDescent="0.3">
      <c r="C615" s="28"/>
      <c r="D615" s="28"/>
    </row>
    <row r="616" spans="3:4" ht="15.75" customHeight="1" x14ac:dyDescent="0.3">
      <c r="C616" s="28"/>
      <c r="D616" s="28"/>
    </row>
    <row r="617" spans="3:4" ht="15.75" customHeight="1" x14ac:dyDescent="0.3">
      <c r="C617" s="28"/>
      <c r="D617" s="28"/>
    </row>
    <row r="618" spans="3:4" ht="15.75" customHeight="1" x14ac:dyDescent="0.3">
      <c r="C618" s="28"/>
      <c r="D618" s="28"/>
    </row>
    <row r="619" spans="3:4" ht="15.75" customHeight="1" x14ac:dyDescent="0.3">
      <c r="C619" s="28"/>
      <c r="D619" s="28"/>
    </row>
    <row r="620" spans="3:4" ht="15.75" customHeight="1" x14ac:dyDescent="0.3">
      <c r="C620" s="28"/>
      <c r="D620" s="28"/>
    </row>
    <row r="621" spans="3:4" ht="15.75" customHeight="1" x14ac:dyDescent="0.3">
      <c r="C621" s="28"/>
      <c r="D621" s="28"/>
    </row>
    <row r="622" spans="3:4" ht="15.75" customHeight="1" x14ac:dyDescent="0.3">
      <c r="C622" s="28"/>
      <c r="D622" s="28"/>
    </row>
    <row r="623" spans="3:4" ht="15.75" customHeight="1" x14ac:dyDescent="0.3">
      <c r="C623" s="28"/>
      <c r="D623" s="28"/>
    </row>
    <row r="624" spans="3:4" ht="15.75" customHeight="1" x14ac:dyDescent="0.3">
      <c r="C624" s="28"/>
      <c r="D624" s="28"/>
    </row>
    <row r="625" spans="3:4" ht="15.75" customHeight="1" x14ac:dyDescent="0.3">
      <c r="C625" s="28"/>
      <c r="D625" s="28"/>
    </row>
    <row r="626" spans="3:4" ht="15.75" customHeight="1" x14ac:dyDescent="0.3">
      <c r="C626" s="28"/>
      <c r="D626" s="28"/>
    </row>
    <row r="627" spans="3:4" ht="15.75" customHeight="1" x14ac:dyDescent="0.3">
      <c r="C627" s="28"/>
      <c r="D627" s="28"/>
    </row>
    <row r="628" spans="3:4" ht="15.75" customHeight="1" x14ac:dyDescent="0.3">
      <c r="C628" s="28"/>
      <c r="D628" s="28"/>
    </row>
    <row r="629" spans="3:4" ht="15.75" customHeight="1" x14ac:dyDescent="0.3">
      <c r="C629" s="28"/>
      <c r="D629" s="28"/>
    </row>
    <row r="630" spans="3:4" ht="15.75" customHeight="1" x14ac:dyDescent="0.3">
      <c r="C630" s="28"/>
      <c r="D630" s="28"/>
    </row>
    <row r="631" spans="3:4" ht="15.75" customHeight="1" x14ac:dyDescent="0.3">
      <c r="C631" s="28"/>
      <c r="D631" s="28"/>
    </row>
    <row r="632" spans="3:4" ht="15.75" customHeight="1" x14ac:dyDescent="0.3">
      <c r="C632" s="28"/>
      <c r="D632" s="28"/>
    </row>
    <row r="633" spans="3:4" ht="15.75" customHeight="1" x14ac:dyDescent="0.3">
      <c r="C633" s="28"/>
      <c r="D633" s="28"/>
    </row>
    <row r="634" spans="3:4" ht="15.75" customHeight="1" x14ac:dyDescent="0.3">
      <c r="C634" s="28"/>
      <c r="D634" s="28"/>
    </row>
    <row r="635" spans="3:4" ht="15.75" customHeight="1" x14ac:dyDescent="0.3">
      <c r="C635" s="28"/>
      <c r="D635" s="28"/>
    </row>
    <row r="636" spans="3:4" ht="15.75" customHeight="1" x14ac:dyDescent="0.3">
      <c r="C636" s="28"/>
      <c r="D636" s="28"/>
    </row>
    <row r="637" spans="3:4" ht="15.75" customHeight="1" x14ac:dyDescent="0.3">
      <c r="C637" s="28"/>
      <c r="D637" s="28"/>
    </row>
    <row r="638" spans="3:4" ht="15.75" customHeight="1" x14ac:dyDescent="0.3">
      <c r="C638" s="28"/>
      <c r="D638" s="28"/>
    </row>
    <row r="639" spans="3:4" ht="15.75" customHeight="1" x14ac:dyDescent="0.3">
      <c r="C639" s="28"/>
      <c r="D639" s="28"/>
    </row>
    <row r="640" spans="3:4" ht="15.75" customHeight="1" x14ac:dyDescent="0.3">
      <c r="C640" s="28"/>
      <c r="D640" s="28"/>
    </row>
    <row r="641" spans="3:4" ht="15.75" customHeight="1" x14ac:dyDescent="0.3">
      <c r="C641" s="28"/>
      <c r="D641" s="28"/>
    </row>
    <row r="642" spans="3:4" ht="15.75" customHeight="1" x14ac:dyDescent="0.3">
      <c r="C642" s="28"/>
      <c r="D642" s="28"/>
    </row>
    <row r="643" spans="3:4" ht="15.75" customHeight="1" x14ac:dyDescent="0.3">
      <c r="C643" s="28"/>
      <c r="D643" s="28"/>
    </row>
    <row r="644" spans="3:4" ht="15.75" customHeight="1" x14ac:dyDescent="0.3">
      <c r="C644" s="28"/>
      <c r="D644" s="28"/>
    </row>
    <row r="645" spans="3:4" ht="15.75" customHeight="1" x14ac:dyDescent="0.3">
      <c r="C645" s="28"/>
      <c r="D645" s="28"/>
    </row>
    <row r="646" spans="3:4" ht="15.75" customHeight="1" x14ac:dyDescent="0.3">
      <c r="C646" s="28"/>
      <c r="D646" s="28"/>
    </row>
    <row r="647" spans="3:4" ht="15.75" customHeight="1" x14ac:dyDescent="0.3">
      <c r="C647" s="28"/>
      <c r="D647" s="28"/>
    </row>
    <row r="648" spans="3:4" ht="15.75" customHeight="1" x14ac:dyDescent="0.3">
      <c r="C648" s="28"/>
      <c r="D648" s="28"/>
    </row>
    <row r="649" spans="3:4" ht="15.75" customHeight="1" x14ac:dyDescent="0.3">
      <c r="C649" s="28"/>
      <c r="D649" s="28"/>
    </row>
    <row r="650" spans="3:4" ht="15.75" customHeight="1" x14ac:dyDescent="0.3">
      <c r="C650" s="28"/>
      <c r="D650" s="28"/>
    </row>
    <row r="651" spans="3:4" ht="15.75" customHeight="1" x14ac:dyDescent="0.3">
      <c r="C651" s="28"/>
      <c r="D651" s="28"/>
    </row>
    <row r="652" spans="3:4" ht="15.75" customHeight="1" x14ac:dyDescent="0.3">
      <c r="C652" s="28"/>
      <c r="D652" s="28"/>
    </row>
    <row r="653" spans="3:4" ht="15.75" customHeight="1" x14ac:dyDescent="0.3">
      <c r="C653" s="28"/>
      <c r="D653" s="28"/>
    </row>
    <row r="654" spans="3:4" ht="15.75" customHeight="1" x14ac:dyDescent="0.3">
      <c r="C654" s="28"/>
      <c r="D654" s="28"/>
    </row>
    <row r="655" spans="3:4" ht="15.75" customHeight="1" x14ac:dyDescent="0.3">
      <c r="C655" s="28"/>
      <c r="D655" s="28"/>
    </row>
    <row r="656" spans="3:4" ht="15.75" customHeight="1" x14ac:dyDescent="0.3">
      <c r="C656" s="28"/>
      <c r="D656" s="28"/>
    </row>
    <row r="657" spans="3:4" ht="15.75" customHeight="1" x14ac:dyDescent="0.3">
      <c r="C657" s="28"/>
      <c r="D657" s="28"/>
    </row>
    <row r="658" spans="3:4" ht="15.75" customHeight="1" x14ac:dyDescent="0.3">
      <c r="C658" s="28"/>
      <c r="D658" s="28"/>
    </row>
    <row r="659" spans="3:4" ht="15.75" customHeight="1" x14ac:dyDescent="0.3">
      <c r="C659" s="28"/>
      <c r="D659" s="28"/>
    </row>
    <row r="660" spans="3:4" ht="15.75" customHeight="1" x14ac:dyDescent="0.3">
      <c r="C660" s="28"/>
      <c r="D660" s="28"/>
    </row>
    <row r="661" spans="3:4" ht="15.75" customHeight="1" x14ac:dyDescent="0.3">
      <c r="C661" s="28"/>
      <c r="D661" s="28"/>
    </row>
    <row r="662" spans="3:4" ht="15.75" customHeight="1" x14ac:dyDescent="0.3">
      <c r="C662" s="28"/>
      <c r="D662" s="28"/>
    </row>
    <row r="663" spans="3:4" ht="15.75" customHeight="1" x14ac:dyDescent="0.3">
      <c r="C663" s="28"/>
      <c r="D663" s="28"/>
    </row>
    <row r="664" spans="3:4" ht="15.75" customHeight="1" x14ac:dyDescent="0.3">
      <c r="C664" s="28"/>
      <c r="D664" s="28"/>
    </row>
    <row r="665" spans="3:4" ht="15.75" customHeight="1" x14ac:dyDescent="0.3">
      <c r="C665" s="28"/>
      <c r="D665" s="28"/>
    </row>
    <row r="666" spans="3:4" ht="15.75" customHeight="1" x14ac:dyDescent="0.3">
      <c r="C666" s="28"/>
      <c r="D666" s="28"/>
    </row>
    <row r="667" spans="3:4" ht="15.75" customHeight="1" x14ac:dyDescent="0.3">
      <c r="C667" s="28"/>
      <c r="D667" s="28"/>
    </row>
    <row r="668" spans="3:4" ht="15.75" customHeight="1" x14ac:dyDescent="0.3">
      <c r="C668" s="28"/>
      <c r="D668" s="28"/>
    </row>
    <row r="669" spans="3:4" ht="15.75" customHeight="1" x14ac:dyDescent="0.3">
      <c r="C669" s="28"/>
      <c r="D669" s="28"/>
    </row>
    <row r="670" spans="3:4" ht="15.75" customHeight="1" x14ac:dyDescent="0.3">
      <c r="C670" s="28"/>
      <c r="D670" s="28"/>
    </row>
    <row r="671" spans="3:4" ht="15.75" customHeight="1" x14ac:dyDescent="0.3">
      <c r="C671" s="28"/>
      <c r="D671" s="28"/>
    </row>
    <row r="672" spans="3:4" ht="15.75" customHeight="1" x14ac:dyDescent="0.3">
      <c r="C672" s="28"/>
      <c r="D672" s="28"/>
    </row>
    <row r="673" spans="3:4" ht="15.75" customHeight="1" x14ac:dyDescent="0.3">
      <c r="C673" s="28"/>
      <c r="D673" s="28"/>
    </row>
    <row r="674" spans="3:4" ht="15.75" customHeight="1" x14ac:dyDescent="0.3">
      <c r="C674" s="28"/>
      <c r="D674" s="28"/>
    </row>
    <row r="675" spans="3:4" ht="15.75" customHeight="1" x14ac:dyDescent="0.3">
      <c r="C675" s="28"/>
      <c r="D675" s="28"/>
    </row>
    <row r="676" spans="3:4" ht="15.75" customHeight="1" x14ac:dyDescent="0.3">
      <c r="C676" s="28"/>
      <c r="D676" s="28"/>
    </row>
    <row r="677" spans="3:4" ht="15.75" customHeight="1" x14ac:dyDescent="0.3">
      <c r="C677" s="28"/>
      <c r="D677" s="28"/>
    </row>
    <row r="678" spans="3:4" ht="15.75" customHeight="1" x14ac:dyDescent="0.3">
      <c r="C678" s="28"/>
      <c r="D678" s="28"/>
    </row>
    <row r="679" spans="3:4" ht="15.75" customHeight="1" x14ac:dyDescent="0.3">
      <c r="C679" s="28"/>
      <c r="D679" s="28"/>
    </row>
    <row r="680" spans="3:4" ht="15.75" customHeight="1" x14ac:dyDescent="0.3">
      <c r="C680" s="28"/>
      <c r="D680" s="28"/>
    </row>
    <row r="681" spans="3:4" ht="15.75" customHeight="1" x14ac:dyDescent="0.3">
      <c r="C681" s="28"/>
      <c r="D681" s="28"/>
    </row>
    <row r="682" spans="3:4" ht="15.75" customHeight="1" x14ac:dyDescent="0.3">
      <c r="C682" s="28"/>
      <c r="D682" s="28"/>
    </row>
    <row r="683" spans="3:4" ht="15.75" customHeight="1" x14ac:dyDescent="0.3">
      <c r="C683" s="28"/>
      <c r="D683" s="28"/>
    </row>
    <row r="684" spans="3:4" ht="15.75" customHeight="1" x14ac:dyDescent="0.3">
      <c r="C684" s="28"/>
      <c r="D684" s="28"/>
    </row>
    <row r="685" spans="3:4" ht="15.75" customHeight="1" x14ac:dyDescent="0.3">
      <c r="C685" s="28"/>
      <c r="D685" s="28"/>
    </row>
    <row r="686" spans="3:4" ht="15.75" customHeight="1" x14ac:dyDescent="0.3">
      <c r="C686" s="28"/>
      <c r="D686" s="28"/>
    </row>
    <row r="687" spans="3:4" ht="15.75" customHeight="1" x14ac:dyDescent="0.3">
      <c r="C687" s="28"/>
      <c r="D687" s="28"/>
    </row>
    <row r="688" spans="3:4" ht="15.75" customHeight="1" x14ac:dyDescent="0.3">
      <c r="C688" s="28"/>
      <c r="D688" s="28"/>
    </row>
    <row r="689" spans="3:4" ht="15.75" customHeight="1" x14ac:dyDescent="0.3">
      <c r="C689" s="28"/>
      <c r="D689" s="28"/>
    </row>
    <row r="690" spans="3:4" ht="15.75" customHeight="1" x14ac:dyDescent="0.3">
      <c r="C690" s="28"/>
      <c r="D690" s="28"/>
    </row>
    <row r="691" spans="3:4" ht="15.75" customHeight="1" x14ac:dyDescent="0.3">
      <c r="C691" s="28"/>
      <c r="D691" s="28"/>
    </row>
    <row r="692" spans="3:4" ht="15.75" customHeight="1" x14ac:dyDescent="0.3">
      <c r="C692" s="28"/>
      <c r="D692" s="28"/>
    </row>
    <row r="693" spans="3:4" ht="15.75" customHeight="1" x14ac:dyDescent="0.3">
      <c r="C693" s="28"/>
      <c r="D693" s="28"/>
    </row>
    <row r="694" spans="3:4" ht="15.75" customHeight="1" x14ac:dyDescent="0.3">
      <c r="C694" s="28"/>
      <c r="D694" s="28"/>
    </row>
    <row r="695" spans="3:4" ht="15.75" customHeight="1" x14ac:dyDescent="0.3">
      <c r="C695" s="28"/>
      <c r="D695" s="28"/>
    </row>
    <row r="696" spans="3:4" ht="15.75" customHeight="1" x14ac:dyDescent="0.3">
      <c r="C696" s="28"/>
      <c r="D696" s="28"/>
    </row>
    <row r="697" spans="3:4" ht="15.75" customHeight="1" x14ac:dyDescent="0.3">
      <c r="C697" s="28"/>
      <c r="D697" s="28"/>
    </row>
    <row r="698" spans="3:4" ht="15.75" customHeight="1" x14ac:dyDescent="0.3">
      <c r="C698" s="28"/>
      <c r="D698" s="28"/>
    </row>
    <row r="699" spans="3:4" ht="15.75" customHeight="1" x14ac:dyDescent="0.3">
      <c r="C699" s="28"/>
      <c r="D699" s="28"/>
    </row>
    <row r="700" spans="3:4" ht="15.75" customHeight="1" x14ac:dyDescent="0.3">
      <c r="C700" s="28"/>
      <c r="D700" s="28"/>
    </row>
    <row r="701" spans="3:4" ht="15.75" customHeight="1" x14ac:dyDescent="0.3">
      <c r="C701" s="28"/>
      <c r="D701" s="28"/>
    </row>
    <row r="702" spans="3:4" ht="15.75" customHeight="1" x14ac:dyDescent="0.3">
      <c r="C702" s="28"/>
      <c r="D702" s="28"/>
    </row>
    <row r="703" spans="3:4" ht="15.75" customHeight="1" x14ac:dyDescent="0.3">
      <c r="C703" s="28"/>
      <c r="D703" s="28"/>
    </row>
    <row r="704" spans="3:4" ht="15.75" customHeight="1" x14ac:dyDescent="0.3">
      <c r="C704" s="28"/>
      <c r="D704" s="28"/>
    </row>
    <row r="705" spans="3:4" ht="15.75" customHeight="1" x14ac:dyDescent="0.3">
      <c r="C705" s="28"/>
      <c r="D705" s="28"/>
    </row>
    <row r="706" spans="3:4" ht="15.75" customHeight="1" x14ac:dyDescent="0.3">
      <c r="C706" s="28"/>
      <c r="D706" s="28"/>
    </row>
    <row r="707" spans="3:4" ht="15.75" customHeight="1" x14ac:dyDescent="0.3">
      <c r="C707" s="28"/>
      <c r="D707" s="28"/>
    </row>
    <row r="708" spans="3:4" ht="15.75" customHeight="1" x14ac:dyDescent="0.3">
      <c r="C708" s="28"/>
      <c r="D708" s="28"/>
    </row>
    <row r="709" spans="3:4" ht="15.75" customHeight="1" x14ac:dyDescent="0.3">
      <c r="C709" s="28"/>
      <c r="D709" s="28"/>
    </row>
    <row r="710" spans="3:4" ht="15.75" customHeight="1" x14ac:dyDescent="0.3">
      <c r="C710" s="28"/>
      <c r="D710" s="28"/>
    </row>
    <row r="711" spans="3:4" ht="15.75" customHeight="1" x14ac:dyDescent="0.3">
      <c r="C711" s="28"/>
      <c r="D711" s="28"/>
    </row>
    <row r="712" spans="3:4" ht="15.75" customHeight="1" x14ac:dyDescent="0.3">
      <c r="C712" s="28"/>
      <c r="D712" s="28"/>
    </row>
    <row r="713" spans="3:4" ht="15.75" customHeight="1" x14ac:dyDescent="0.3">
      <c r="C713" s="28"/>
      <c r="D713" s="28"/>
    </row>
    <row r="714" spans="3:4" ht="15.75" customHeight="1" x14ac:dyDescent="0.3">
      <c r="C714" s="28"/>
      <c r="D714" s="28"/>
    </row>
    <row r="715" spans="3:4" ht="15.75" customHeight="1" x14ac:dyDescent="0.3">
      <c r="C715" s="28"/>
      <c r="D715" s="28"/>
    </row>
    <row r="716" spans="3:4" ht="15.75" customHeight="1" x14ac:dyDescent="0.3">
      <c r="C716" s="28"/>
      <c r="D716" s="28"/>
    </row>
    <row r="717" spans="3:4" ht="15.75" customHeight="1" x14ac:dyDescent="0.3">
      <c r="C717" s="28"/>
      <c r="D717" s="28"/>
    </row>
    <row r="718" spans="3:4" ht="15.75" customHeight="1" x14ac:dyDescent="0.3">
      <c r="C718" s="28"/>
      <c r="D718" s="28"/>
    </row>
    <row r="719" spans="3:4" ht="15.75" customHeight="1" x14ac:dyDescent="0.3">
      <c r="C719" s="28"/>
      <c r="D719" s="28"/>
    </row>
    <row r="720" spans="3:4" ht="15.75" customHeight="1" x14ac:dyDescent="0.3">
      <c r="C720" s="28"/>
      <c r="D720" s="28"/>
    </row>
    <row r="721" spans="3:4" ht="15.75" customHeight="1" x14ac:dyDescent="0.3">
      <c r="C721" s="28"/>
      <c r="D721" s="28"/>
    </row>
    <row r="722" spans="3:4" ht="15.75" customHeight="1" x14ac:dyDescent="0.3">
      <c r="C722" s="28"/>
      <c r="D722" s="28"/>
    </row>
    <row r="723" spans="3:4" ht="15.75" customHeight="1" x14ac:dyDescent="0.3">
      <c r="C723" s="28"/>
      <c r="D723" s="28"/>
    </row>
    <row r="724" spans="3:4" ht="15.75" customHeight="1" x14ac:dyDescent="0.3">
      <c r="C724" s="28"/>
      <c r="D724" s="28"/>
    </row>
    <row r="725" spans="3:4" ht="15.75" customHeight="1" x14ac:dyDescent="0.3">
      <c r="C725" s="28"/>
      <c r="D725" s="28"/>
    </row>
    <row r="726" spans="3:4" ht="15.75" customHeight="1" x14ac:dyDescent="0.3">
      <c r="C726" s="28"/>
      <c r="D726" s="28"/>
    </row>
    <row r="727" spans="3:4" ht="15.75" customHeight="1" x14ac:dyDescent="0.3">
      <c r="C727" s="28"/>
      <c r="D727" s="28"/>
    </row>
    <row r="728" spans="3:4" ht="15.75" customHeight="1" x14ac:dyDescent="0.3">
      <c r="C728" s="28"/>
      <c r="D728" s="28"/>
    </row>
    <row r="729" spans="3:4" ht="15.75" customHeight="1" x14ac:dyDescent="0.3">
      <c r="C729" s="28"/>
      <c r="D729" s="28"/>
    </row>
    <row r="730" spans="3:4" ht="15.75" customHeight="1" x14ac:dyDescent="0.3">
      <c r="C730" s="28"/>
      <c r="D730" s="28"/>
    </row>
    <row r="731" spans="3:4" ht="15.75" customHeight="1" x14ac:dyDescent="0.3">
      <c r="C731" s="28"/>
      <c r="D731" s="28"/>
    </row>
    <row r="732" spans="3:4" ht="15.75" customHeight="1" x14ac:dyDescent="0.3">
      <c r="C732" s="28"/>
      <c r="D732" s="28"/>
    </row>
    <row r="733" spans="3:4" ht="15.75" customHeight="1" x14ac:dyDescent="0.3">
      <c r="C733" s="28"/>
      <c r="D733" s="28"/>
    </row>
    <row r="734" spans="3:4" ht="15.75" customHeight="1" x14ac:dyDescent="0.3">
      <c r="C734" s="28"/>
      <c r="D734" s="28"/>
    </row>
    <row r="735" spans="3:4" ht="15.75" customHeight="1" x14ac:dyDescent="0.3">
      <c r="C735" s="28"/>
      <c r="D735" s="28"/>
    </row>
    <row r="736" spans="3:4" ht="15.75" customHeight="1" x14ac:dyDescent="0.3">
      <c r="C736" s="28"/>
      <c r="D736" s="28"/>
    </row>
    <row r="737" spans="3:4" ht="15.75" customHeight="1" x14ac:dyDescent="0.3">
      <c r="C737" s="28"/>
      <c r="D737" s="28"/>
    </row>
    <row r="738" spans="3:4" ht="15.75" customHeight="1" x14ac:dyDescent="0.3">
      <c r="C738" s="28"/>
      <c r="D738" s="28"/>
    </row>
    <row r="739" spans="3:4" ht="15.75" customHeight="1" x14ac:dyDescent="0.3">
      <c r="C739" s="28"/>
      <c r="D739" s="28"/>
    </row>
    <row r="740" spans="3:4" ht="15.75" customHeight="1" x14ac:dyDescent="0.3">
      <c r="C740" s="28"/>
      <c r="D740" s="28"/>
    </row>
    <row r="741" spans="3:4" ht="15.75" customHeight="1" x14ac:dyDescent="0.3">
      <c r="C741" s="28"/>
      <c r="D741" s="28"/>
    </row>
    <row r="742" spans="3:4" ht="15.75" customHeight="1" x14ac:dyDescent="0.3">
      <c r="C742" s="28"/>
      <c r="D742" s="28"/>
    </row>
    <row r="743" spans="3:4" ht="15.75" customHeight="1" x14ac:dyDescent="0.3">
      <c r="C743" s="28"/>
      <c r="D743" s="28"/>
    </row>
    <row r="744" spans="3:4" ht="15.75" customHeight="1" x14ac:dyDescent="0.3">
      <c r="C744" s="28"/>
      <c r="D744" s="28"/>
    </row>
    <row r="745" spans="3:4" ht="15.75" customHeight="1" x14ac:dyDescent="0.3">
      <c r="C745" s="28"/>
      <c r="D745" s="28"/>
    </row>
    <row r="746" spans="3:4" ht="15.75" customHeight="1" x14ac:dyDescent="0.3">
      <c r="C746" s="28"/>
      <c r="D746" s="28"/>
    </row>
    <row r="747" spans="3:4" ht="15.75" customHeight="1" x14ac:dyDescent="0.3">
      <c r="C747" s="28"/>
      <c r="D747" s="28"/>
    </row>
    <row r="748" spans="3:4" ht="15.75" customHeight="1" x14ac:dyDescent="0.3">
      <c r="C748" s="28"/>
      <c r="D748" s="28"/>
    </row>
    <row r="749" spans="3:4" ht="15.75" customHeight="1" x14ac:dyDescent="0.3">
      <c r="C749" s="28"/>
      <c r="D749" s="28"/>
    </row>
    <row r="750" spans="3:4" ht="15.75" customHeight="1" x14ac:dyDescent="0.3">
      <c r="C750" s="28"/>
      <c r="D750" s="28"/>
    </row>
    <row r="751" spans="3:4" ht="15.75" customHeight="1" x14ac:dyDescent="0.3">
      <c r="C751" s="28"/>
      <c r="D751" s="28"/>
    </row>
    <row r="752" spans="3:4" ht="15.75" customHeight="1" x14ac:dyDescent="0.3">
      <c r="C752" s="28"/>
      <c r="D752" s="28"/>
    </row>
    <row r="753" spans="3:4" ht="15.75" customHeight="1" x14ac:dyDescent="0.3">
      <c r="C753" s="28"/>
      <c r="D753" s="28"/>
    </row>
    <row r="754" spans="3:4" ht="15.75" customHeight="1" x14ac:dyDescent="0.3">
      <c r="C754" s="28"/>
      <c r="D754" s="28"/>
    </row>
    <row r="755" spans="3:4" ht="15.75" customHeight="1" x14ac:dyDescent="0.3">
      <c r="C755" s="28"/>
      <c r="D755" s="28"/>
    </row>
    <row r="756" spans="3:4" ht="15.75" customHeight="1" x14ac:dyDescent="0.3">
      <c r="C756" s="28"/>
      <c r="D756" s="28"/>
    </row>
    <row r="757" spans="3:4" ht="15.75" customHeight="1" x14ac:dyDescent="0.3">
      <c r="C757" s="28"/>
      <c r="D757" s="28"/>
    </row>
    <row r="758" spans="3:4" ht="15.75" customHeight="1" x14ac:dyDescent="0.3">
      <c r="C758" s="28"/>
      <c r="D758" s="28"/>
    </row>
    <row r="759" spans="3:4" ht="15.75" customHeight="1" x14ac:dyDescent="0.3">
      <c r="C759" s="28"/>
      <c r="D759" s="28"/>
    </row>
    <row r="760" spans="3:4" ht="15.75" customHeight="1" x14ac:dyDescent="0.3">
      <c r="C760" s="28"/>
      <c r="D760" s="28"/>
    </row>
    <row r="761" spans="3:4" ht="15.75" customHeight="1" x14ac:dyDescent="0.3">
      <c r="C761" s="28"/>
      <c r="D761" s="28"/>
    </row>
    <row r="762" spans="3:4" ht="15.75" customHeight="1" x14ac:dyDescent="0.3">
      <c r="C762" s="28"/>
      <c r="D762" s="28"/>
    </row>
    <row r="763" spans="3:4" ht="15.75" customHeight="1" x14ac:dyDescent="0.3">
      <c r="C763" s="28"/>
      <c r="D763" s="28"/>
    </row>
    <row r="764" spans="3:4" ht="15.75" customHeight="1" x14ac:dyDescent="0.3">
      <c r="C764" s="28"/>
      <c r="D764" s="28"/>
    </row>
    <row r="765" spans="3:4" ht="15.75" customHeight="1" x14ac:dyDescent="0.3">
      <c r="C765" s="28"/>
      <c r="D765" s="28"/>
    </row>
    <row r="766" spans="3:4" ht="15.75" customHeight="1" x14ac:dyDescent="0.3">
      <c r="C766" s="28"/>
      <c r="D766" s="28"/>
    </row>
    <row r="767" spans="3:4" ht="15.75" customHeight="1" x14ac:dyDescent="0.3">
      <c r="C767" s="28"/>
      <c r="D767" s="28"/>
    </row>
    <row r="768" spans="3:4" ht="15.75" customHeight="1" x14ac:dyDescent="0.3">
      <c r="C768" s="28"/>
      <c r="D768" s="28"/>
    </row>
    <row r="769" spans="3:4" ht="15.75" customHeight="1" x14ac:dyDescent="0.3">
      <c r="C769" s="28"/>
      <c r="D769" s="28"/>
    </row>
    <row r="770" spans="3:4" ht="15.75" customHeight="1" x14ac:dyDescent="0.3">
      <c r="C770" s="28"/>
      <c r="D770" s="28"/>
    </row>
    <row r="771" spans="3:4" ht="15.75" customHeight="1" x14ac:dyDescent="0.3">
      <c r="C771" s="28"/>
      <c r="D771" s="28"/>
    </row>
    <row r="772" spans="3:4" ht="15.75" customHeight="1" x14ac:dyDescent="0.3">
      <c r="C772" s="28"/>
      <c r="D772" s="28"/>
    </row>
    <row r="773" spans="3:4" ht="15.75" customHeight="1" x14ac:dyDescent="0.3">
      <c r="C773" s="28"/>
      <c r="D773" s="28"/>
    </row>
    <row r="774" spans="3:4" ht="15.75" customHeight="1" x14ac:dyDescent="0.3">
      <c r="C774" s="28"/>
      <c r="D774" s="28"/>
    </row>
    <row r="775" spans="3:4" ht="15.75" customHeight="1" x14ac:dyDescent="0.3">
      <c r="C775" s="28"/>
      <c r="D775" s="28"/>
    </row>
    <row r="776" spans="3:4" ht="15.75" customHeight="1" x14ac:dyDescent="0.3">
      <c r="C776" s="28"/>
      <c r="D776" s="28"/>
    </row>
    <row r="777" spans="3:4" ht="15.75" customHeight="1" x14ac:dyDescent="0.3">
      <c r="C777" s="28"/>
      <c r="D777" s="28"/>
    </row>
    <row r="778" spans="3:4" ht="15.75" customHeight="1" x14ac:dyDescent="0.3">
      <c r="C778" s="28"/>
      <c r="D778" s="28"/>
    </row>
    <row r="779" spans="3:4" ht="15.75" customHeight="1" x14ac:dyDescent="0.3">
      <c r="C779" s="28"/>
      <c r="D779" s="28"/>
    </row>
    <row r="780" spans="3:4" ht="15.75" customHeight="1" x14ac:dyDescent="0.3">
      <c r="C780" s="28"/>
      <c r="D780" s="28"/>
    </row>
    <row r="781" spans="3:4" ht="15.75" customHeight="1" x14ac:dyDescent="0.3">
      <c r="C781" s="28"/>
      <c r="D781" s="28"/>
    </row>
    <row r="782" spans="3:4" ht="15.75" customHeight="1" x14ac:dyDescent="0.3">
      <c r="C782" s="28"/>
      <c r="D782" s="28"/>
    </row>
    <row r="783" spans="3:4" ht="15.75" customHeight="1" x14ac:dyDescent="0.3">
      <c r="C783" s="28"/>
      <c r="D783" s="28"/>
    </row>
    <row r="784" spans="3:4" ht="15.75" customHeight="1" x14ac:dyDescent="0.3">
      <c r="C784" s="28"/>
      <c r="D784" s="28"/>
    </row>
    <row r="785" spans="3:4" ht="15.75" customHeight="1" x14ac:dyDescent="0.3">
      <c r="C785" s="28"/>
      <c r="D785" s="28"/>
    </row>
    <row r="786" spans="3:4" ht="15.75" customHeight="1" x14ac:dyDescent="0.3">
      <c r="C786" s="28"/>
      <c r="D786" s="28"/>
    </row>
    <row r="787" spans="3:4" ht="15.75" customHeight="1" x14ac:dyDescent="0.3">
      <c r="C787" s="28"/>
      <c r="D787" s="28"/>
    </row>
    <row r="788" spans="3:4" ht="15.75" customHeight="1" x14ac:dyDescent="0.3">
      <c r="C788" s="28"/>
      <c r="D788" s="28"/>
    </row>
    <row r="789" spans="3:4" ht="15.75" customHeight="1" x14ac:dyDescent="0.3">
      <c r="C789" s="28"/>
      <c r="D789" s="28"/>
    </row>
    <row r="790" spans="3:4" ht="15.75" customHeight="1" x14ac:dyDescent="0.3">
      <c r="C790" s="28"/>
      <c r="D790" s="28"/>
    </row>
    <row r="791" spans="3:4" ht="15.75" customHeight="1" x14ac:dyDescent="0.3">
      <c r="C791" s="28"/>
      <c r="D791" s="28"/>
    </row>
    <row r="792" spans="3:4" ht="15.75" customHeight="1" x14ac:dyDescent="0.3">
      <c r="C792" s="28"/>
      <c r="D792" s="28"/>
    </row>
    <row r="793" spans="3:4" ht="15.75" customHeight="1" x14ac:dyDescent="0.3">
      <c r="C793" s="28"/>
      <c r="D793" s="28"/>
    </row>
    <row r="794" spans="3:4" ht="15.75" customHeight="1" x14ac:dyDescent="0.3">
      <c r="C794" s="28"/>
      <c r="D794" s="28"/>
    </row>
    <row r="795" spans="3:4" ht="15.75" customHeight="1" x14ac:dyDescent="0.3">
      <c r="C795" s="28"/>
      <c r="D795" s="28"/>
    </row>
    <row r="796" spans="3:4" ht="15.75" customHeight="1" x14ac:dyDescent="0.3">
      <c r="C796" s="28"/>
      <c r="D796" s="28"/>
    </row>
    <row r="797" spans="3:4" ht="15.75" customHeight="1" x14ac:dyDescent="0.3">
      <c r="C797" s="28"/>
      <c r="D797" s="28"/>
    </row>
    <row r="798" spans="3:4" ht="15.75" customHeight="1" x14ac:dyDescent="0.3">
      <c r="C798" s="28"/>
      <c r="D798" s="28"/>
    </row>
    <row r="799" spans="3:4" ht="15.75" customHeight="1" x14ac:dyDescent="0.3">
      <c r="C799" s="28"/>
      <c r="D799" s="28"/>
    </row>
    <row r="800" spans="3:4" ht="15.75" customHeight="1" x14ac:dyDescent="0.3">
      <c r="C800" s="28"/>
      <c r="D800" s="28"/>
    </row>
    <row r="801" spans="3:4" ht="15.75" customHeight="1" x14ac:dyDescent="0.3">
      <c r="C801" s="28"/>
      <c r="D801" s="28"/>
    </row>
    <row r="802" spans="3:4" ht="15.75" customHeight="1" x14ac:dyDescent="0.3">
      <c r="C802" s="28"/>
      <c r="D802" s="28"/>
    </row>
    <row r="803" spans="3:4" ht="15.75" customHeight="1" x14ac:dyDescent="0.3">
      <c r="C803" s="28"/>
      <c r="D803" s="28"/>
    </row>
    <row r="804" spans="3:4" ht="15.75" customHeight="1" x14ac:dyDescent="0.3">
      <c r="C804" s="28"/>
      <c r="D804" s="28"/>
    </row>
    <row r="805" spans="3:4" ht="15.75" customHeight="1" x14ac:dyDescent="0.3">
      <c r="C805" s="28"/>
      <c r="D805" s="28"/>
    </row>
    <row r="806" spans="3:4" ht="15.75" customHeight="1" x14ac:dyDescent="0.3">
      <c r="C806" s="28"/>
      <c r="D806" s="28"/>
    </row>
    <row r="807" spans="3:4" ht="15.75" customHeight="1" x14ac:dyDescent="0.3">
      <c r="C807" s="28"/>
      <c r="D807" s="28"/>
    </row>
    <row r="808" spans="3:4" ht="15.75" customHeight="1" x14ac:dyDescent="0.3">
      <c r="C808" s="28"/>
      <c r="D808" s="28"/>
    </row>
    <row r="809" spans="3:4" ht="15.75" customHeight="1" x14ac:dyDescent="0.3">
      <c r="C809" s="28"/>
      <c r="D809" s="28"/>
    </row>
    <row r="810" spans="3:4" ht="15.75" customHeight="1" x14ac:dyDescent="0.3">
      <c r="C810" s="28"/>
      <c r="D810" s="28"/>
    </row>
    <row r="811" spans="3:4" ht="15.75" customHeight="1" x14ac:dyDescent="0.3">
      <c r="C811" s="28"/>
      <c r="D811" s="28"/>
    </row>
    <row r="812" spans="3:4" ht="15.75" customHeight="1" x14ac:dyDescent="0.3">
      <c r="C812" s="28"/>
      <c r="D812" s="28"/>
    </row>
    <row r="813" spans="3:4" ht="15.75" customHeight="1" x14ac:dyDescent="0.3">
      <c r="C813" s="28"/>
      <c r="D813" s="28"/>
    </row>
    <row r="814" spans="3:4" ht="15.75" customHeight="1" x14ac:dyDescent="0.3">
      <c r="C814" s="28"/>
      <c r="D814" s="28"/>
    </row>
    <row r="815" spans="3:4" ht="15.75" customHeight="1" x14ac:dyDescent="0.3">
      <c r="C815" s="28"/>
      <c r="D815" s="28"/>
    </row>
    <row r="816" spans="3:4" ht="15.75" customHeight="1" x14ac:dyDescent="0.3">
      <c r="C816" s="28"/>
      <c r="D816" s="28"/>
    </row>
    <row r="817" spans="3:4" ht="15.75" customHeight="1" x14ac:dyDescent="0.3">
      <c r="C817" s="28"/>
      <c r="D817" s="28"/>
    </row>
    <row r="818" spans="3:4" ht="15.75" customHeight="1" x14ac:dyDescent="0.3">
      <c r="C818" s="28"/>
      <c r="D818" s="28"/>
    </row>
    <row r="819" spans="3:4" ht="15.75" customHeight="1" x14ac:dyDescent="0.3">
      <c r="C819" s="28"/>
      <c r="D819" s="28"/>
    </row>
    <row r="820" spans="3:4" ht="15.75" customHeight="1" x14ac:dyDescent="0.3">
      <c r="C820" s="28"/>
      <c r="D820" s="28"/>
    </row>
    <row r="821" spans="3:4" ht="15.75" customHeight="1" x14ac:dyDescent="0.3">
      <c r="C821" s="28"/>
      <c r="D821" s="28"/>
    </row>
    <row r="822" spans="3:4" ht="15.75" customHeight="1" x14ac:dyDescent="0.3">
      <c r="C822" s="28"/>
      <c r="D822" s="28"/>
    </row>
    <row r="823" spans="3:4" ht="15.75" customHeight="1" x14ac:dyDescent="0.3">
      <c r="C823" s="28"/>
      <c r="D823" s="28"/>
    </row>
    <row r="824" spans="3:4" ht="15.75" customHeight="1" x14ac:dyDescent="0.3">
      <c r="C824" s="28"/>
      <c r="D824" s="28"/>
    </row>
    <row r="825" spans="3:4" ht="15.75" customHeight="1" x14ac:dyDescent="0.3">
      <c r="C825" s="28"/>
      <c r="D825" s="28"/>
    </row>
    <row r="826" spans="3:4" ht="15.75" customHeight="1" x14ac:dyDescent="0.3">
      <c r="C826" s="28"/>
      <c r="D826" s="28"/>
    </row>
    <row r="827" spans="3:4" ht="15.75" customHeight="1" x14ac:dyDescent="0.3">
      <c r="C827" s="28"/>
      <c r="D827" s="28"/>
    </row>
    <row r="828" spans="3:4" ht="15.75" customHeight="1" x14ac:dyDescent="0.3">
      <c r="C828" s="28"/>
      <c r="D828" s="28"/>
    </row>
    <row r="829" spans="3:4" ht="15.75" customHeight="1" x14ac:dyDescent="0.3">
      <c r="C829" s="28"/>
      <c r="D829" s="28"/>
    </row>
    <row r="830" spans="3:4" ht="15.75" customHeight="1" x14ac:dyDescent="0.3">
      <c r="C830" s="28"/>
      <c r="D830" s="28"/>
    </row>
    <row r="831" spans="3:4" ht="15.75" customHeight="1" x14ac:dyDescent="0.3">
      <c r="C831" s="28"/>
      <c r="D831" s="28"/>
    </row>
    <row r="832" spans="3:4" ht="15.75" customHeight="1" x14ac:dyDescent="0.3">
      <c r="C832" s="28"/>
      <c r="D832" s="28"/>
    </row>
    <row r="833" spans="3:4" ht="15.75" customHeight="1" x14ac:dyDescent="0.3">
      <c r="C833" s="28"/>
      <c r="D833" s="28"/>
    </row>
    <row r="834" spans="3:4" ht="15.75" customHeight="1" x14ac:dyDescent="0.3">
      <c r="C834" s="28"/>
      <c r="D834" s="28"/>
    </row>
    <row r="835" spans="3:4" ht="15.75" customHeight="1" x14ac:dyDescent="0.3">
      <c r="C835" s="28"/>
      <c r="D835" s="28"/>
    </row>
    <row r="836" spans="3:4" ht="15.75" customHeight="1" x14ac:dyDescent="0.3">
      <c r="C836" s="28"/>
      <c r="D836" s="28"/>
    </row>
    <row r="837" spans="3:4" ht="15.75" customHeight="1" x14ac:dyDescent="0.3">
      <c r="C837" s="28"/>
      <c r="D837" s="28"/>
    </row>
    <row r="838" spans="3:4" ht="15.75" customHeight="1" x14ac:dyDescent="0.3">
      <c r="C838" s="28"/>
      <c r="D838" s="28"/>
    </row>
    <row r="839" spans="3:4" ht="15.75" customHeight="1" x14ac:dyDescent="0.3">
      <c r="C839" s="28"/>
      <c r="D839" s="28"/>
    </row>
    <row r="840" spans="3:4" ht="15.75" customHeight="1" x14ac:dyDescent="0.3">
      <c r="C840" s="28"/>
      <c r="D840" s="28"/>
    </row>
    <row r="841" spans="3:4" ht="15.75" customHeight="1" x14ac:dyDescent="0.3">
      <c r="C841" s="28"/>
      <c r="D841" s="28"/>
    </row>
    <row r="842" spans="3:4" ht="15.75" customHeight="1" x14ac:dyDescent="0.3">
      <c r="C842" s="28"/>
      <c r="D842" s="28"/>
    </row>
    <row r="843" spans="3:4" ht="15.75" customHeight="1" x14ac:dyDescent="0.3">
      <c r="C843" s="28"/>
      <c r="D843" s="28"/>
    </row>
    <row r="844" spans="3:4" ht="15.75" customHeight="1" x14ac:dyDescent="0.3">
      <c r="C844" s="28"/>
      <c r="D844" s="28"/>
    </row>
    <row r="845" spans="3:4" ht="15.75" customHeight="1" x14ac:dyDescent="0.3">
      <c r="C845" s="28"/>
      <c r="D845" s="28"/>
    </row>
    <row r="846" spans="3:4" ht="15.75" customHeight="1" x14ac:dyDescent="0.3">
      <c r="C846" s="28"/>
      <c r="D846" s="28"/>
    </row>
    <row r="847" spans="3:4" ht="15.75" customHeight="1" x14ac:dyDescent="0.3">
      <c r="C847" s="28"/>
      <c r="D847" s="28"/>
    </row>
    <row r="848" spans="3:4" ht="15.75" customHeight="1" x14ac:dyDescent="0.3">
      <c r="C848" s="28"/>
      <c r="D848" s="28"/>
    </row>
    <row r="849" spans="3:4" ht="15.75" customHeight="1" x14ac:dyDescent="0.3">
      <c r="C849" s="28"/>
      <c r="D849" s="28"/>
    </row>
    <row r="850" spans="3:4" ht="15.75" customHeight="1" x14ac:dyDescent="0.3">
      <c r="C850" s="28"/>
      <c r="D850" s="28"/>
    </row>
    <row r="851" spans="3:4" ht="15.75" customHeight="1" x14ac:dyDescent="0.3">
      <c r="C851" s="28"/>
      <c r="D851" s="28"/>
    </row>
    <row r="852" spans="3:4" ht="15.75" customHeight="1" x14ac:dyDescent="0.3">
      <c r="C852" s="28"/>
      <c r="D852" s="28"/>
    </row>
    <row r="853" spans="3:4" ht="15.75" customHeight="1" x14ac:dyDescent="0.3">
      <c r="C853" s="28"/>
      <c r="D853" s="28"/>
    </row>
    <row r="854" spans="3:4" ht="15.75" customHeight="1" x14ac:dyDescent="0.3">
      <c r="C854" s="28"/>
      <c r="D854" s="28"/>
    </row>
    <row r="855" spans="3:4" ht="15.75" customHeight="1" x14ac:dyDescent="0.3">
      <c r="C855" s="28"/>
      <c r="D855" s="28"/>
    </row>
    <row r="856" spans="3:4" ht="15.75" customHeight="1" x14ac:dyDescent="0.3">
      <c r="C856" s="28"/>
      <c r="D856" s="28"/>
    </row>
    <row r="857" spans="3:4" ht="15.75" customHeight="1" x14ac:dyDescent="0.3">
      <c r="C857" s="28"/>
      <c r="D857" s="28"/>
    </row>
    <row r="858" spans="3:4" ht="15.75" customHeight="1" x14ac:dyDescent="0.3">
      <c r="C858" s="28"/>
      <c r="D858" s="28"/>
    </row>
    <row r="859" spans="3:4" ht="15.75" customHeight="1" x14ac:dyDescent="0.3">
      <c r="C859" s="28"/>
      <c r="D859" s="28"/>
    </row>
    <row r="860" spans="3:4" ht="15.75" customHeight="1" x14ac:dyDescent="0.3">
      <c r="C860" s="28"/>
      <c r="D860" s="28"/>
    </row>
    <row r="861" spans="3:4" ht="15.75" customHeight="1" x14ac:dyDescent="0.3">
      <c r="C861" s="28"/>
      <c r="D861" s="28"/>
    </row>
    <row r="862" spans="3:4" ht="15.75" customHeight="1" x14ac:dyDescent="0.3">
      <c r="C862" s="28"/>
      <c r="D862" s="28"/>
    </row>
    <row r="863" spans="3:4" ht="15.75" customHeight="1" x14ac:dyDescent="0.3">
      <c r="C863" s="28"/>
      <c r="D863" s="28"/>
    </row>
    <row r="864" spans="3:4" ht="15.75" customHeight="1" x14ac:dyDescent="0.3">
      <c r="C864" s="28"/>
      <c r="D864" s="28"/>
    </row>
    <row r="865" spans="3:4" ht="15.75" customHeight="1" x14ac:dyDescent="0.3">
      <c r="C865" s="28"/>
      <c r="D865" s="28"/>
    </row>
    <row r="866" spans="3:4" ht="15.75" customHeight="1" x14ac:dyDescent="0.3">
      <c r="C866" s="28"/>
      <c r="D866" s="28"/>
    </row>
    <row r="867" spans="3:4" ht="15.75" customHeight="1" x14ac:dyDescent="0.3">
      <c r="C867" s="28"/>
      <c r="D867" s="28"/>
    </row>
    <row r="868" spans="3:4" ht="15.75" customHeight="1" x14ac:dyDescent="0.3">
      <c r="C868" s="28"/>
      <c r="D868" s="28"/>
    </row>
    <row r="869" spans="3:4" ht="15.75" customHeight="1" x14ac:dyDescent="0.3">
      <c r="C869" s="28"/>
      <c r="D869" s="28"/>
    </row>
    <row r="870" spans="3:4" ht="15.75" customHeight="1" x14ac:dyDescent="0.3">
      <c r="C870" s="28"/>
      <c r="D870" s="28"/>
    </row>
    <row r="871" spans="3:4" ht="15.75" customHeight="1" x14ac:dyDescent="0.3">
      <c r="C871" s="28"/>
      <c r="D871" s="28"/>
    </row>
    <row r="872" spans="3:4" ht="15.75" customHeight="1" x14ac:dyDescent="0.3">
      <c r="C872" s="28"/>
      <c r="D872" s="28"/>
    </row>
    <row r="873" spans="3:4" ht="15.75" customHeight="1" x14ac:dyDescent="0.3">
      <c r="C873" s="28"/>
      <c r="D873" s="28"/>
    </row>
    <row r="874" spans="3:4" ht="15.75" customHeight="1" x14ac:dyDescent="0.3">
      <c r="C874" s="28"/>
      <c r="D874" s="28"/>
    </row>
    <row r="875" spans="3:4" ht="15.75" customHeight="1" x14ac:dyDescent="0.3">
      <c r="C875" s="28"/>
      <c r="D875" s="28"/>
    </row>
    <row r="876" spans="3:4" ht="15.75" customHeight="1" x14ac:dyDescent="0.3">
      <c r="C876" s="28"/>
      <c r="D876" s="28"/>
    </row>
    <row r="877" spans="3:4" ht="15.75" customHeight="1" x14ac:dyDescent="0.3">
      <c r="C877" s="28"/>
      <c r="D877" s="28"/>
    </row>
    <row r="878" spans="3:4" ht="15.75" customHeight="1" x14ac:dyDescent="0.3">
      <c r="C878" s="28"/>
      <c r="D878" s="28"/>
    </row>
    <row r="879" spans="3:4" ht="15.75" customHeight="1" x14ac:dyDescent="0.3">
      <c r="C879" s="28"/>
      <c r="D879" s="28"/>
    </row>
    <row r="880" spans="3:4" ht="15.75" customHeight="1" x14ac:dyDescent="0.3">
      <c r="C880" s="28"/>
      <c r="D880" s="28"/>
    </row>
    <row r="881" spans="3:4" ht="15.75" customHeight="1" x14ac:dyDescent="0.3">
      <c r="C881" s="28"/>
      <c r="D881" s="28"/>
    </row>
    <row r="882" spans="3:4" ht="15.75" customHeight="1" x14ac:dyDescent="0.3">
      <c r="C882" s="28"/>
      <c r="D882" s="28"/>
    </row>
    <row r="883" spans="3:4" ht="15.75" customHeight="1" x14ac:dyDescent="0.3">
      <c r="C883" s="28"/>
      <c r="D883" s="28"/>
    </row>
    <row r="884" spans="3:4" ht="15.75" customHeight="1" x14ac:dyDescent="0.3">
      <c r="C884" s="28"/>
      <c r="D884" s="28"/>
    </row>
    <row r="885" spans="3:4" ht="15.75" customHeight="1" x14ac:dyDescent="0.3">
      <c r="C885" s="28"/>
      <c r="D885" s="28"/>
    </row>
    <row r="886" spans="3:4" ht="15.75" customHeight="1" x14ac:dyDescent="0.3">
      <c r="C886" s="28"/>
      <c r="D886" s="28"/>
    </row>
    <row r="887" spans="3:4" ht="15.75" customHeight="1" x14ac:dyDescent="0.3">
      <c r="C887" s="28"/>
      <c r="D887" s="28"/>
    </row>
    <row r="888" spans="3:4" ht="15.75" customHeight="1" x14ac:dyDescent="0.3">
      <c r="C888" s="28"/>
      <c r="D888" s="28"/>
    </row>
    <row r="889" spans="3:4" ht="15.75" customHeight="1" x14ac:dyDescent="0.3">
      <c r="C889" s="28"/>
      <c r="D889" s="28"/>
    </row>
    <row r="890" spans="3:4" ht="15.75" customHeight="1" x14ac:dyDescent="0.3">
      <c r="C890" s="28"/>
      <c r="D890" s="28"/>
    </row>
    <row r="891" spans="3:4" ht="15.75" customHeight="1" x14ac:dyDescent="0.3">
      <c r="C891" s="28"/>
      <c r="D891" s="28"/>
    </row>
    <row r="892" spans="3:4" ht="15.75" customHeight="1" x14ac:dyDescent="0.3">
      <c r="C892" s="28"/>
      <c r="D892" s="28"/>
    </row>
    <row r="893" spans="3:4" ht="15.75" customHeight="1" x14ac:dyDescent="0.3">
      <c r="C893" s="28"/>
      <c r="D893" s="28"/>
    </row>
    <row r="894" spans="3:4" ht="15.75" customHeight="1" x14ac:dyDescent="0.3">
      <c r="C894" s="28"/>
      <c r="D894" s="28"/>
    </row>
    <row r="895" spans="3:4" ht="15.75" customHeight="1" x14ac:dyDescent="0.3">
      <c r="C895" s="28"/>
      <c r="D895" s="28"/>
    </row>
    <row r="896" spans="3:4" ht="15.75" customHeight="1" x14ac:dyDescent="0.3">
      <c r="C896" s="28"/>
      <c r="D896" s="28"/>
    </row>
    <row r="897" spans="3:4" ht="15.75" customHeight="1" x14ac:dyDescent="0.3">
      <c r="C897" s="28"/>
      <c r="D897" s="28"/>
    </row>
    <row r="898" spans="3:4" ht="15.75" customHeight="1" x14ac:dyDescent="0.3">
      <c r="C898" s="28"/>
      <c r="D898" s="28"/>
    </row>
    <row r="899" spans="3:4" ht="15.75" customHeight="1" x14ac:dyDescent="0.3">
      <c r="C899" s="28"/>
      <c r="D899" s="28"/>
    </row>
    <row r="900" spans="3:4" ht="15.75" customHeight="1" x14ac:dyDescent="0.3">
      <c r="C900" s="28"/>
      <c r="D900" s="28"/>
    </row>
    <row r="901" spans="3:4" ht="15.75" customHeight="1" x14ac:dyDescent="0.3">
      <c r="C901" s="28"/>
      <c r="D901" s="28"/>
    </row>
    <row r="902" spans="3:4" ht="15.75" customHeight="1" x14ac:dyDescent="0.3">
      <c r="C902" s="28"/>
      <c r="D902" s="28"/>
    </row>
    <row r="903" spans="3:4" ht="15.75" customHeight="1" x14ac:dyDescent="0.3">
      <c r="C903" s="28"/>
      <c r="D903" s="28"/>
    </row>
    <row r="904" spans="3:4" ht="15.75" customHeight="1" x14ac:dyDescent="0.3">
      <c r="C904" s="28"/>
      <c r="D904" s="28"/>
    </row>
    <row r="905" spans="3:4" ht="15.75" customHeight="1" x14ac:dyDescent="0.3">
      <c r="C905" s="28"/>
      <c r="D905" s="28"/>
    </row>
    <row r="906" spans="3:4" ht="15.75" customHeight="1" x14ac:dyDescent="0.3">
      <c r="C906" s="28"/>
      <c r="D906" s="28"/>
    </row>
    <row r="907" spans="3:4" ht="15.75" customHeight="1" x14ac:dyDescent="0.3">
      <c r="C907" s="28"/>
      <c r="D907" s="28"/>
    </row>
    <row r="908" spans="3:4" ht="15.75" customHeight="1" x14ac:dyDescent="0.3">
      <c r="C908" s="28"/>
      <c r="D908" s="28"/>
    </row>
    <row r="909" spans="3:4" ht="15.75" customHeight="1" x14ac:dyDescent="0.3">
      <c r="C909" s="28"/>
      <c r="D909" s="28"/>
    </row>
    <row r="910" spans="3:4" ht="15.75" customHeight="1" x14ac:dyDescent="0.3">
      <c r="C910" s="28"/>
      <c r="D910" s="28"/>
    </row>
    <row r="911" spans="3:4" ht="15.75" customHeight="1" x14ac:dyDescent="0.3">
      <c r="C911" s="28"/>
      <c r="D911" s="28"/>
    </row>
    <row r="912" spans="3:4" ht="15.75" customHeight="1" x14ac:dyDescent="0.3">
      <c r="C912" s="28"/>
      <c r="D912" s="28"/>
    </row>
    <row r="913" spans="3:4" ht="15.75" customHeight="1" x14ac:dyDescent="0.3">
      <c r="C913" s="28"/>
      <c r="D913" s="28"/>
    </row>
    <row r="914" spans="3:4" ht="15.75" customHeight="1" x14ac:dyDescent="0.3">
      <c r="C914" s="28"/>
      <c r="D914" s="28"/>
    </row>
    <row r="915" spans="3:4" ht="15.75" customHeight="1" x14ac:dyDescent="0.3">
      <c r="C915" s="28"/>
      <c r="D915" s="28"/>
    </row>
    <row r="916" spans="3:4" ht="15.75" customHeight="1" x14ac:dyDescent="0.3">
      <c r="C916" s="28"/>
      <c r="D916" s="28"/>
    </row>
    <row r="917" spans="3:4" ht="15.75" customHeight="1" x14ac:dyDescent="0.3">
      <c r="C917" s="28"/>
      <c r="D917" s="28"/>
    </row>
    <row r="918" spans="3:4" ht="15.75" customHeight="1" x14ac:dyDescent="0.3">
      <c r="C918" s="28"/>
      <c r="D918" s="28"/>
    </row>
    <row r="919" spans="3:4" ht="15.75" customHeight="1" x14ac:dyDescent="0.3">
      <c r="C919" s="28"/>
      <c r="D919" s="28"/>
    </row>
    <row r="920" spans="3:4" ht="15.75" customHeight="1" x14ac:dyDescent="0.3">
      <c r="C920" s="28"/>
      <c r="D920" s="28"/>
    </row>
    <row r="921" spans="3:4" ht="15.75" customHeight="1" x14ac:dyDescent="0.3">
      <c r="C921" s="28"/>
      <c r="D921" s="28"/>
    </row>
    <row r="922" spans="3:4" ht="15.75" customHeight="1" x14ac:dyDescent="0.3">
      <c r="C922" s="28"/>
      <c r="D922" s="28"/>
    </row>
    <row r="923" spans="3:4" ht="15.75" customHeight="1" x14ac:dyDescent="0.3">
      <c r="C923" s="28"/>
      <c r="D923" s="28"/>
    </row>
    <row r="924" spans="3:4" ht="15.75" customHeight="1" x14ac:dyDescent="0.3">
      <c r="C924" s="28"/>
      <c r="D924" s="28"/>
    </row>
    <row r="925" spans="3:4" ht="15.75" customHeight="1" x14ac:dyDescent="0.3">
      <c r="C925" s="28"/>
      <c r="D925" s="28"/>
    </row>
    <row r="926" spans="3:4" ht="15.75" customHeight="1" x14ac:dyDescent="0.3">
      <c r="C926" s="28"/>
      <c r="D926" s="28"/>
    </row>
    <row r="927" spans="3:4" ht="15.75" customHeight="1" x14ac:dyDescent="0.3">
      <c r="C927" s="28"/>
      <c r="D927" s="28"/>
    </row>
    <row r="928" spans="3:4" ht="15.75" customHeight="1" x14ac:dyDescent="0.3">
      <c r="C928" s="28"/>
      <c r="D928" s="28"/>
    </row>
    <row r="929" spans="3:4" ht="15.75" customHeight="1" x14ac:dyDescent="0.3">
      <c r="C929" s="28"/>
      <c r="D929" s="28"/>
    </row>
    <row r="930" spans="3:4" ht="15.75" customHeight="1" x14ac:dyDescent="0.3">
      <c r="C930" s="28"/>
      <c r="D930" s="28"/>
    </row>
    <row r="931" spans="3:4" ht="15.75" customHeight="1" x14ac:dyDescent="0.3">
      <c r="C931" s="28"/>
      <c r="D931" s="28"/>
    </row>
    <row r="932" spans="3:4" ht="15.75" customHeight="1" x14ac:dyDescent="0.3">
      <c r="C932" s="28"/>
      <c r="D932" s="28"/>
    </row>
    <row r="933" spans="3:4" ht="15.75" customHeight="1" x14ac:dyDescent="0.3">
      <c r="C933" s="28"/>
      <c r="D933" s="28"/>
    </row>
    <row r="934" spans="3:4" ht="15.75" customHeight="1" x14ac:dyDescent="0.3">
      <c r="C934" s="28"/>
      <c r="D934" s="28"/>
    </row>
    <row r="935" spans="3:4" ht="15.75" customHeight="1" x14ac:dyDescent="0.3">
      <c r="C935" s="28"/>
      <c r="D935" s="28"/>
    </row>
    <row r="936" spans="3:4" ht="15.75" customHeight="1" x14ac:dyDescent="0.3">
      <c r="C936" s="28"/>
      <c r="D936" s="28"/>
    </row>
    <row r="937" spans="3:4" ht="15.75" customHeight="1" x14ac:dyDescent="0.3">
      <c r="C937" s="28"/>
      <c r="D937" s="28"/>
    </row>
    <row r="938" spans="3:4" ht="15.75" customHeight="1" x14ac:dyDescent="0.3">
      <c r="C938" s="28"/>
      <c r="D938" s="28"/>
    </row>
    <row r="939" spans="3:4" ht="15.75" customHeight="1" x14ac:dyDescent="0.3">
      <c r="C939" s="28"/>
      <c r="D939" s="28"/>
    </row>
    <row r="940" spans="3:4" ht="15.75" customHeight="1" x14ac:dyDescent="0.3">
      <c r="C940" s="28"/>
      <c r="D940" s="28"/>
    </row>
    <row r="941" spans="3:4" ht="15.75" customHeight="1" x14ac:dyDescent="0.3">
      <c r="C941" s="28"/>
      <c r="D941" s="28"/>
    </row>
    <row r="942" spans="3:4" ht="15.75" customHeight="1" x14ac:dyDescent="0.3">
      <c r="C942" s="28"/>
      <c r="D942" s="28"/>
    </row>
    <row r="943" spans="3:4" ht="15.75" customHeight="1" x14ac:dyDescent="0.3">
      <c r="C943" s="28"/>
      <c r="D943" s="28"/>
    </row>
    <row r="944" spans="3:4" ht="15.75" customHeight="1" x14ac:dyDescent="0.3">
      <c r="C944" s="28"/>
      <c r="D944" s="28"/>
    </row>
    <row r="945" spans="3:4" ht="15.75" customHeight="1" x14ac:dyDescent="0.3">
      <c r="C945" s="28"/>
      <c r="D945" s="28"/>
    </row>
    <row r="946" spans="3:4" ht="15.75" customHeight="1" x14ac:dyDescent="0.3">
      <c r="C946" s="28"/>
      <c r="D946" s="28"/>
    </row>
    <row r="947" spans="3:4" ht="15.75" customHeight="1" x14ac:dyDescent="0.3">
      <c r="C947" s="28"/>
      <c r="D947" s="28"/>
    </row>
    <row r="948" spans="3:4" ht="15.75" customHeight="1" x14ac:dyDescent="0.3">
      <c r="C948" s="28"/>
      <c r="D948" s="28"/>
    </row>
    <row r="949" spans="3:4" ht="15.75" customHeight="1" x14ac:dyDescent="0.3">
      <c r="C949" s="28"/>
      <c r="D949" s="28"/>
    </row>
    <row r="950" spans="3:4" ht="15.75" customHeight="1" x14ac:dyDescent="0.3">
      <c r="C950" s="28"/>
      <c r="D950" s="28"/>
    </row>
    <row r="951" spans="3:4" ht="15.75" customHeight="1" x14ac:dyDescent="0.3">
      <c r="C951" s="28"/>
      <c r="D951" s="28"/>
    </row>
    <row r="952" spans="3:4" ht="15.75" customHeight="1" x14ac:dyDescent="0.3">
      <c r="C952" s="28"/>
      <c r="D952" s="28"/>
    </row>
    <row r="953" spans="3:4" ht="15.75" customHeight="1" x14ac:dyDescent="0.3">
      <c r="C953" s="28"/>
      <c r="D953" s="28"/>
    </row>
    <row r="954" spans="3:4" ht="15.75" customHeight="1" x14ac:dyDescent="0.3">
      <c r="C954" s="28"/>
      <c r="D954" s="28"/>
    </row>
    <row r="955" spans="3:4" ht="15.75" customHeight="1" x14ac:dyDescent="0.3">
      <c r="C955" s="28"/>
      <c r="D955" s="28"/>
    </row>
    <row r="956" spans="3:4" ht="15.75" customHeight="1" x14ac:dyDescent="0.3">
      <c r="C956" s="28"/>
      <c r="D956" s="28"/>
    </row>
    <row r="957" spans="3:4" ht="15.75" customHeight="1" x14ac:dyDescent="0.3">
      <c r="C957" s="28"/>
      <c r="D957" s="28"/>
    </row>
    <row r="958" spans="3:4" ht="15.75" customHeight="1" x14ac:dyDescent="0.3">
      <c r="C958" s="28"/>
      <c r="D958" s="28"/>
    </row>
    <row r="959" spans="3:4" ht="15.75" customHeight="1" x14ac:dyDescent="0.3">
      <c r="C959" s="28"/>
      <c r="D959" s="28"/>
    </row>
    <row r="960" spans="3:4" ht="15.75" customHeight="1" x14ac:dyDescent="0.3">
      <c r="C960" s="28"/>
      <c r="D960" s="28"/>
    </row>
    <row r="961" spans="3:4" ht="15.75" customHeight="1" x14ac:dyDescent="0.3">
      <c r="C961" s="28"/>
      <c r="D961" s="28"/>
    </row>
    <row r="962" spans="3:4" ht="15.75" customHeight="1" x14ac:dyDescent="0.3">
      <c r="C962" s="28"/>
      <c r="D962" s="28"/>
    </row>
    <row r="963" spans="3:4" ht="15.75" customHeight="1" x14ac:dyDescent="0.3">
      <c r="C963" s="28"/>
      <c r="D963" s="28"/>
    </row>
    <row r="964" spans="3:4" ht="15.75" customHeight="1" x14ac:dyDescent="0.3">
      <c r="C964" s="28"/>
      <c r="D964" s="28"/>
    </row>
    <row r="965" spans="3:4" ht="15.75" customHeight="1" x14ac:dyDescent="0.3">
      <c r="C965" s="28"/>
      <c r="D965" s="28"/>
    </row>
    <row r="966" spans="3:4" ht="15.75" customHeight="1" x14ac:dyDescent="0.3">
      <c r="C966" s="28"/>
      <c r="D966" s="28"/>
    </row>
    <row r="967" spans="3:4" ht="15.75" customHeight="1" x14ac:dyDescent="0.3">
      <c r="C967" s="28"/>
      <c r="D967" s="28"/>
    </row>
    <row r="968" spans="3:4" ht="15.75" customHeight="1" x14ac:dyDescent="0.3">
      <c r="C968" s="28"/>
      <c r="D968" s="28"/>
    </row>
    <row r="969" spans="3:4" ht="15.75" customHeight="1" x14ac:dyDescent="0.3">
      <c r="C969" s="28"/>
      <c r="D969" s="28"/>
    </row>
    <row r="970" spans="3:4" ht="15.75" customHeight="1" x14ac:dyDescent="0.3">
      <c r="C970" s="28"/>
      <c r="D970" s="28"/>
    </row>
    <row r="971" spans="3:4" ht="15.75" customHeight="1" x14ac:dyDescent="0.3">
      <c r="C971" s="28"/>
      <c r="D971" s="28"/>
    </row>
    <row r="972" spans="3:4" ht="15.75" customHeight="1" x14ac:dyDescent="0.3">
      <c r="C972" s="28"/>
      <c r="D972" s="28"/>
    </row>
    <row r="973" spans="3:4" ht="15.75" customHeight="1" x14ac:dyDescent="0.3">
      <c r="C973" s="28"/>
      <c r="D973" s="28"/>
    </row>
    <row r="974" spans="3:4" ht="15.75" customHeight="1" x14ac:dyDescent="0.3">
      <c r="C974" s="28"/>
      <c r="D974" s="28"/>
    </row>
    <row r="975" spans="3:4" ht="15.75" customHeight="1" x14ac:dyDescent="0.3">
      <c r="C975" s="28"/>
      <c r="D975" s="28"/>
    </row>
    <row r="976" spans="3:4" ht="15.75" customHeight="1" x14ac:dyDescent="0.3">
      <c r="C976" s="28"/>
      <c r="D976" s="28"/>
    </row>
    <row r="977" spans="3:4" ht="15.75" customHeight="1" x14ac:dyDescent="0.3">
      <c r="C977" s="28"/>
      <c r="D977" s="28"/>
    </row>
    <row r="978" spans="3:4" ht="15.75" customHeight="1" x14ac:dyDescent="0.3">
      <c r="C978" s="28"/>
      <c r="D978" s="28"/>
    </row>
    <row r="979" spans="3:4" ht="15.75" customHeight="1" x14ac:dyDescent="0.3">
      <c r="C979" s="28"/>
      <c r="D979" s="28"/>
    </row>
    <row r="980" spans="3:4" ht="15.75" customHeight="1" x14ac:dyDescent="0.3">
      <c r="C980" s="28"/>
      <c r="D980" s="28"/>
    </row>
    <row r="981" spans="3:4" ht="15.75" customHeight="1" x14ac:dyDescent="0.3">
      <c r="C981" s="28"/>
      <c r="D981" s="28"/>
    </row>
    <row r="982" spans="3:4" ht="15.75" customHeight="1" x14ac:dyDescent="0.3">
      <c r="C982" s="28"/>
      <c r="D982" s="28"/>
    </row>
    <row r="983" spans="3:4" ht="15.75" customHeight="1" x14ac:dyDescent="0.3">
      <c r="C983" s="28"/>
      <c r="D983" s="28"/>
    </row>
    <row r="984" spans="3:4" ht="15.75" customHeight="1" x14ac:dyDescent="0.3">
      <c r="C984" s="28"/>
      <c r="D984" s="28"/>
    </row>
    <row r="985" spans="3:4" ht="15.75" customHeight="1" x14ac:dyDescent="0.3">
      <c r="C985" s="28"/>
      <c r="D985" s="28"/>
    </row>
    <row r="986" spans="3:4" ht="15.75" customHeight="1" x14ac:dyDescent="0.3">
      <c r="C986" s="28"/>
      <c r="D986" s="28"/>
    </row>
    <row r="987" spans="3:4" ht="15.75" customHeight="1" x14ac:dyDescent="0.3">
      <c r="C987" s="28"/>
      <c r="D987" s="28"/>
    </row>
    <row r="988" spans="3:4" ht="15.75" customHeight="1" x14ac:dyDescent="0.3">
      <c r="C988" s="28"/>
      <c r="D988" s="28"/>
    </row>
    <row r="989" spans="3:4" ht="15.75" customHeight="1" x14ac:dyDescent="0.3">
      <c r="C989" s="28"/>
      <c r="D989" s="28"/>
    </row>
    <row r="990" spans="3:4" ht="15.75" customHeight="1" x14ac:dyDescent="0.3">
      <c r="C990" s="28"/>
      <c r="D990" s="28"/>
    </row>
    <row r="991" spans="3:4" ht="15.75" customHeight="1" x14ac:dyDescent="0.3">
      <c r="C991" s="28"/>
      <c r="D991" s="28"/>
    </row>
    <row r="992" spans="3:4" ht="15.75" customHeight="1" x14ac:dyDescent="0.3">
      <c r="C992" s="28"/>
      <c r="D992" s="28"/>
    </row>
    <row r="993" spans="3:4" ht="15.75" customHeight="1" x14ac:dyDescent="0.3">
      <c r="C993" s="28"/>
      <c r="D993" s="28"/>
    </row>
    <row r="994" spans="3:4" ht="15.75" customHeight="1" x14ac:dyDescent="0.3">
      <c r="C994" s="28"/>
      <c r="D994" s="28"/>
    </row>
    <row r="995" spans="3:4" ht="15.75" customHeight="1" x14ac:dyDescent="0.3">
      <c r="C995" s="28"/>
      <c r="D995" s="28"/>
    </row>
    <row r="996" spans="3:4" ht="15.75" customHeight="1" x14ac:dyDescent="0.3">
      <c r="C996" s="28"/>
      <c r="D996" s="28"/>
    </row>
    <row r="997" spans="3:4" ht="15.75" customHeight="1" x14ac:dyDescent="0.3">
      <c r="C997" s="28"/>
      <c r="D997" s="28"/>
    </row>
    <row r="998" spans="3:4" ht="15.75" customHeight="1" x14ac:dyDescent="0.3">
      <c r="C998" s="28"/>
      <c r="D998" s="28"/>
    </row>
    <row r="999" spans="3:4" ht="15.75" customHeight="1" x14ac:dyDescent="0.3">
      <c r="C999" s="28"/>
      <c r="D999" s="28"/>
    </row>
    <row r="1000" spans="3:4" ht="15.75" customHeight="1" x14ac:dyDescent="0.3">
      <c r="C1000" s="28"/>
      <c r="D1000" s="28"/>
    </row>
    <row r="1001" spans="3:4" ht="15.75" customHeight="1" x14ac:dyDescent="0.3">
      <c r="C1001" s="28"/>
      <c r="D1001" s="28"/>
    </row>
    <row r="1002" spans="3:4" ht="15.75" customHeight="1" x14ac:dyDescent="0.3">
      <c r="C1002" s="28"/>
      <c r="D1002" s="28"/>
    </row>
    <row r="1003" spans="3:4" ht="15.75" customHeight="1" x14ac:dyDescent="0.3">
      <c r="C1003" s="28"/>
      <c r="D1003" s="28"/>
    </row>
  </sheetData>
  <sortState xmlns:xlrd2="http://schemas.microsoft.com/office/spreadsheetml/2017/richdata2" ref="A3:F34">
    <sortCondition ref="C3:C34"/>
  </sortState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01"/>
  <sheetViews>
    <sheetView workbookViewId="0">
      <selection activeCell="F28" sqref="F28"/>
    </sheetView>
  </sheetViews>
  <sheetFormatPr defaultColWidth="14.44140625" defaultRowHeight="15" customHeight="1" x14ac:dyDescent="0.3"/>
  <cols>
    <col min="1" max="1" width="8.77734375" customWidth="1"/>
    <col min="2" max="2" width="14" customWidth="1"/>
    <col min="3" max="3" width="10" customWidth="1"/>
    <col min="4" max="4" width="9.109375" customWidth="1"/>
    <col min="5" max="5" width="8.77734375" customWidth="1"/>
    <col min="6" max="6" width="23.44140625" customWidth="1"/>
    <col min="7" max="7" width="10.109375" customWidth="1"/>
    <col min="8" max="26" width="8.77734375" customWidth="1"/>
  </cols>
  <sheetData>
    <row r="1" spans="1:6" ht="14.4" x14ac:dyDescent="0.3">
      <c r="C1" s="10" t="s">
        <v>76</v>
      </c>
      <c r="D1" s="10" t="s">
        <v>77</v>
      </c>
    </row>
    <row r="2" spans="1:6" ht="14.4" x14ac:dyDescent="0.3">
      <c r="A2" s="6" t="s">
        <v>78</v>
      </c>
      <c r="C2" s="10">
        <v>1930</v>
      </c>
      <c r="D2" s="10">
        <v>205431.14</v>
      </c>
    </row>
    <row r="3" spans="1:6" ht="14.4" x14ac:dyDescent="0.3">
      <c r="B3" s="6" t="s">
        <v>79</v>
      </c>
      <c r="C3" s="10">
        <v>3900</v>
      </c>
      <c r="D3" s="10">
        <v>6200</v>
      </c>
    </row>
    <row r="4" spans="1:6" ht="14.4" x14ac:dyDescent="0.3">
      <c r="B4" s="6" t="s">
        <v>80</v>
      </c>
      <c r="C4" s="10">
        <v>3990</v>
      </c>
      <c r="D4" s="10">
        <v>124236</v>
      </c>
    </row>
    <row r="5" spans="1:6" ht="14.4" x14ac:dyDescent="0.3">
      <c r="B5" s="6" t="s">
        <v>81</v>
      </c>
      <c r="C5" s="10">
        <v>3990</v>
      </c>
      <c r="D5" s="10">
        <v>569</v>
      </c>
    </row>
    <row r="6" spans="1:6" ht="14.4" x14ac:dyDescent="0.3">
      <c r="B6" s="6" t="s">
        <v>82</v>
      </c>
      <c r="C6" s="10">
        <v>3990</v>
      </c>
      <c r="D6" s="10">
        <v>792</v>
      </c>
    </row>
    <row r="7" spans="1:6" ht="14.4" x14ac:dyDescent="0.3">
      <c r="B7" s="6" t="s">
        <v>83</v>
      </c>
      <c r="C7" s="10">
        <v>6490</v>
      </c>
      <c r="D7" s="10">
        <v>-355</v>
      </c>
    </row>
    <row r="8" spans="1:6" ht="14.4" x14ac:dyDescent="0.3">
      <c r="B8" s="18" t="s">
        <v>84</v>
      </c>
      <c r="C8" s="19">
        <v>5010</v>
      </c>
      <c r="D8" s="19">
        <v>-3600</v>
      </c>
    </row>
    <row r="9" spans="1:6" ht="14.4" x14ac:dyDescent="0.3">
      <c r="B9" s="18" t="s">
        <v>84</v>
      </c>
      <c r="C9" s="19">
        <v>5010</v>
      </c>
      <c r="D9" s="19">
        <v>-3600</v>
      </c>
    </row>
    <row r="10" spans="1:6" ht="14.4" x14ac:dyDescent="0.3">
      <c r="B10" s="18" t="s">
        <v>85</v>
      </c>
      <c r="C10" s="19">
        <v>5010</v>
      </c>
      <c r="D10" s="19">
        <v>-3600</v>
      </c>
    </row>
    <row r="11" spans="1:6" ht="14.4" x14ac:dyDescent="0.3">
      <c r="B11" s="18" t="s">
        <v>84</v>
      </c>
      <c r="C11" s="19">
        <v>5010</v>
      </c>
      <c r="E11" s="19">
        <v>-3900</v>
      </c>
      <c r="F11" s="6" t="s">
        <v>86</v>
      </c>
    </row>
    <row r="12" spans="1:6" ht="14.4" x14ac:dyDescent="0.3">
      <c r="B12" s="6" t="s">
        <v>87</v>
      </c>
      <c r="C12" s="10">
        <v>5460</v>
      </c>
      <c r="D12" s="10">
        <v>-848</v>
      </c>
      <c r="E12" s="6" t="s">
        <v>88</v>
      </c>
    </row>
    <row r="13" spans="1:6" ht="14.4" x14ac:dyDescent="0.3">
      <c r="B13" s="6" t="s">
        <v>89</v>
      </c>
      <c r="C13" s="10">
        <v>5460</v>
      </c>
      <c r="D13" s="10">
        <v>-809</v>
      </c>
      <c r="E13" s="6" t="s">
        <v>90</v>
      </c>
    </row>
    <row r="14" spans="1:6" ht="14.4" x14ac:dyDescent="0.3">
      <c r="B14" s="6" t="s">
        <v>91</v>
      </c>
      <c r="C14" s="10">
        <v>5460</v>
      </c>
      <c r="D14" s="10">
        <v>-1075</v>
      </c>
      <c r="E14" s="6" t="s">
        <v>92</v>
      </c>
    </row>
    <row r="15" spans="1:6" ht="14.4" x14ac:dyDescent="0.3">
      <c r="B15" s="6" t="s">
        <v>93</v>
      </c>
      <c r="C15" s="10">
        <v>5460</v>
      </c>
      <c r="D15" s="10">
        <v>-1737.5</v>
      </c>
      <c r="E15" s="6" t="s">
        <v>94</v>
      </c>
    </row>
    <row r="16" spans="1:6" ht="14.4" x14ac:dyDescent="0.3">
      <c r="C16" s="10">
        <v>5460</v>
      </c>
      <c r="D16" s="10">
        <v>-1038</v>
      </c>
    </row>
    <row r="17" spans="2:5" ht="14.4" x14ac:dyDescent="0.3">
      <c r="C17" s="10">
        <v>5460</v>
      </c>
      <c r="D17" s="10">
        <v>-3486</v>
      </c>
    </row>
    <row r="18" spans="2:5" ht="14.4" x14ac:dyDescent="0.3">
      <c r="B18" s="6" t="s">
        <v>95</v>
      </c>
      <c r="C18" s="10">
        <v>5460</v>
      </c>
      <c r="D18" s="10">
        <v>-1054</v>
      </c>
    </row>
    <row r="19" spans="2:5" ht="14.4" x14ac:dyDescent="0.3">
      <c r="B19" s="6" t="s">
        <v>96</v>
      </c>
      <c r="C19" s="10">
        <v>5622</v>
      </c>
      <c r="D19" s="10">
        <v>-499</v>
      </c>
      <c r="E19" s="6" t="s">
        <v>97</v>
      </c>
    </row>
    <row r="20" spans="2:5" ht="14.4" x14ac:dyDescent="0.3">
      <c r="B20" s="6" t="s">
        <v>98</v>
      </c>
      <c r="C20" s="10">
        <v>5622</v>
      </c>
      <c r="D20" s="10">
        <v>-535</v>
      </c>
    </row>
    <row r="21" spans="2:5" ht="14.4" x14ac:dyDescent="0.3">
      <c r="B21" s="6" t="s">
        <v>99</v>
      </c>
      <c r="C21" s="10">
        <v>5990</v>
      </c>
      <c r="D21" s="10">
        <v>-400</v>
      </c>
    </row>
    <row r="22" spans="2:5" ht="15.75" customHeight="1" x14ac:dyDescent="0.3">
      <c r="B22" s="6" t="s">
        <v>100</v>
      </c>
      <c r="C22" s="10">
        <v>5990</v>
      </c>
      <c r="D22" s="10">
        <v>-2014</v>
      </c>
      <c r="E22" s="6" t="s">
        <v>101</v>
      </c>
    </row>
    <row r="23" spans="2:5" ht="15.75" customHeight="1" x14ac:dyDescent="0.3">
      <c r="B23" s="6" t="s">
        <v>102</v>
      </c>
      <c r="C23" s="10">
        <v>5990</v>
      </c>
      <c r="D23" s="10">
        <v>-38036</v>
      </c>
      <c r="E23" s="6" t="s">
        <v>103</v>
      </c>
    </row>
    <row r="24" spans="2:5" ht="15.75" customHeight="1" x14ac:dyDescent="0.3">
      <c r="B24" s="6" t="s">
        <v>104</v>
      </c>
      <c r="C24" s="10">
        <v>5990</v>
      </c>
      <c r="D24" s="10">
        <v>-18559</v>
      </c>
    </row>
    <row r="25" spans="2:5" ht="15.75" customHeight="1" x14ac:dyDescent="0.3">
      <c r="B25" s="6" t="s">
        <v>105</v>
      </c>
      <c r="C25" s="10">
        <v>5990</v>
      </c>
      <c r="D25" s="10">
        <v>-1198</v>
      </c>
      <c r="E25" s="6" t="s">
        <v>106</v>
      </c>
    </row>
    <row r="26" spans="2:5" ht="15.75" customHeight="1" x14ac:dyDescent="0.3">
      <c r="B26" s="6" t="s">
        <v>107</v>
      </c>
      <c r="C26" s="10">
        <v>5990</v>
      </c>
      <c r="D26" s="10">
        <v>-14700</v>
      </c>
    </row>
    <row r="27" spans="2:5" ht="15.75" customHeight="1" x14ac:dyDescent="0.3">
      <c r="B27" s="6" t="s">
        <v>91</v>
      </c>
      <c r="C27" s="10">
        <v>5990</v>
      </c>
      <c r="D27" s="10">
        <v>-5813</v>
      </c>
    </row>
    <row r="28" spans="2:5" ht="15.75" customHeight="1" x14ac:dyDescent="0.3">
      <c r="C28" s="10">
        <v>5990</v>
      </c>
      <c r="D28" s="10">
        <v>-744</v>
      </c>
    </row>
    <row r="29" spans="2:5" ht="15.75" customHeight="1" x14ac:dyDescent="0.3">
      <c r="C29" s="10">
        <v>5990</v>
      </c>
      <c r="D29" s="10">
        <v>-10000</v>
      </c>
    </row>
    <row r="30" spans="2:5" ht="15.75" customHeight="1" x14ac:dyDescent="0.3">
      <c r="C30" s="10">
        <v>5990</v>
      </c>
      <c r="D30" s="10">
        <v>-1276</v>
      </c>
    </row>
    <row r="31" spans="2:5" ht="15.75" customHeight="1" x14ac:dyDescent="0.3">
      <c r="B31" s="6" t="s">
        <v>108</v>
      </c>
      <c r="C31" s="10">
        <v>6110</v>
      </c>
      <c r="D31" s="10">
        <v>-488</v>
      </c>
    </row>
    <row r="32" spans="2:5" ht="15.75" customHeight="1" x14ac:dyDescent="0.3">
      <c r="B32" s="6" t="s">
        <v>109</v>
      </c>
      <c r="C32" s="10">
        <v>6150</v>
      </c>
      <c r="D32" s="10">
        <v>-1010</v>
      </c>
      <c r="E32" s="6" t="s">
        <v>110</v>
      </c>
    </row>
    <row r="33" spans="1:6" ht="15.75" customHeight="1" x14ac:dyDescent="0.3">
      <c r="B33" s="6" t="s">
        <v>111</v>
      </c>
      <c r="C33" s="10">
        <v>6490</v>
      </c>
      <c r="D33" s="10">
        <v>-2022</v>
      </c>
    </row>
    <row r="34" spans="1:6" ht="15.75" customHeight="1" x14ac:dyDescent="0.3">
      <c r="B34" s="6" t="s">
        <v>112</v>
      </c>
      <c r="C34" s="10">
        <v>6490</v>
      </c>
      <c r="D34" s="10">
        <v>-178</v>
      </c>
    </row>
    <row r="35" spans="1:6" ht="15.75" customHeight="1" x14ac:dyDescent="0.3">
      <c r="B35" s="6" t="s">
        <v>112</v>
      </c>
      <c r="C35" s="10">
        <v>6490</v>
      </c>
      <c r="D35" s="10">
        <v>-120</v>
      </c>
    </row>
    <row r="36" spans="1:6" ht="15.75" customHeight="1" x14ac:dyDescent="0.3">
      <c r="B36" s="6" t="s">
        <v>113</v>
      </c>
      <c r="C36" s="10">
        <v>6490</v>
      </c>
      <c r="D36" s="10">
        <v>-1444</v>
      </c>
    </row>
    <row r="37" spans="1:6" ht="15.75" customHeight="1" x14ac:dyDescent="0.3">
      <c r="B37" s="6" t="s">
        <v>112</v>
      </c>
      <c r="C37" s="10">
        <v>6490</v>
      </c>
      <c r="D37" s="10">
        <v>-375</v>
      </c>
    </row>
    <row r="38" spans="1:6" ht="15.75" customHeight="1" x14ac:dyDescent="0.3">
      <c r="B38" s="6" t="s">
        <v>112</v>
      </c>
      <c r="C38" s="10">
        <v>6490</v>
      </c>
      <c r="D38" s="10">
        <v>-447</v>
      </c>
    </row>
    <row r="39" spans="1:6" ht="15.75" customHeight="1" x14ac:dyDescent="0.3">
      <c r="B39" s="6" t="s">
        <v>114</v>
      </c>
      <c r="C39" s="10">
        <v>6490</v>
      </c>
      <c r="D39" s="10">
        <v>-8126</v>
      </c>
    </row>
    <row r="40" spans="1:6" ht="15.75" customHeight="1" x14ac:dyDescent="0.3">
      <c r="B40" s="6" t="s">
        <v>115</v>
      </c>
      <c r="C40" s="10">
        <v>6490</v>
      </c>
      <c r="D40" s="10">
        <v>-2477</v>
      </c>
    </row>
    <row r="41" spans="1:6" ht="15.75" customHeight="1" x14ac:dyDescent="0.3">
      <c r="B41" s="6" t="s">
        <v>112</v>
      </c>
      <c r="C41" s="10">
        <v>6490</v>
      </c>
      <c r="D41" s="10">
        <v>-357</v>
      </c>
    </row>
    <row r="42" spans="1:6" ht="15.75" customHeight="1" x14ac:dyDescent="0.3">
      <c r="B42" s="6" t="s">
        <v>112</v>
      </c>
      <c r="C42" s="10">
        <v>6490</v>
      </c>
      <c r="D42" s="10">
        <v>-556</v>
      </c>
    </row>
    <row r="43" spans="1:6" ht="15.75" customHeight="1" x14ac:dyDescent="0.3">
      <c r="B43" s="6" t="s">
        <v>116</v>
      </c>
      <c r="C43" s="10">
        <v>6490</v>
      </c>
      <c r="E43" s="10">
        <v>-500</v>
      </c>
      <c r="F43" s="6" t="s">
        <v>117</v>
      </c>
    </row>
    <row r="44" spans="1:6" ht="15.75" customHeight="1" x14ac:dyDescent="0.3">
      <c r="A44" s="6">
        <v>220222</v>
      </c>
      <c r="B44" s="6" t="s">
        <v>118</v>
      </c>
      <c r="C44" s="10">
        <v>6530</v>
      </c>
      <c r="D44" s="19">
        <v>-6969</v>
      </c>
    </row>
    <row r="45" spans="1:6" ht="15.75" customHeight="1" x14ac:dyDescent="0.3">
      <c r="A45" s="6">
        <v>220120</v>
      </c>
      <c r="B45" s="20" t="s">
        <v>119</v>
      </c>
      <c r="C45" s="21">
        <v>6570</v>
      </c>
      <c r="D45" s="22">
        <v>-1203</v>
      </c>
    </row>
    <row r="46" spans="1:6" ht="15.75" customHeight="1" x14ac:dyDescent="0.3">
      <c r="B46" s="6" t="s">
        <v>120</v>
      </c>
      <c r="C46" s="10">
        <v>6970</v>
      </c>
      <c r="D46" s="10">
        <v>-7533</v>
      </c>
      <c r="E46" s="6" t="s">
        <v>121</v>
      </c>
    </row>
    <row r="47" spans="1:6" ht="15.75" customHeight="1" x14ac:dyDescent="0.3">
      <c r="B47" s="6" t="s">
        <v>122</v>
      </c>
      <c r="C47" s="10">
        <v>6990</v>
      </c>
      <c r="D47" s="10">
        <v>-12970</v>
      </c>
    </row>
    <row r="48" spans="1:6" ht="15.75" customHeight="1" x14ac:dyDescent="0.3">
      <c r="B48" s="6" t="s">
        <v>123</v>
      </c>
      <c r="C48" s="10">
        <v>6990</v>
      </c>
      <c r="D48" s="10">
        <v>-17500</v>
      </c>
      <c r="E48" s="6" t="s">
        <v>124</v>
      </c>
    </row>
    <row r="49" spans="2:7" ht="15.75" customHeight="1" x14ac:dyDescent="0.3">
      <c r="B49" s="6" t="s">
        <v>125</v>
      </c>
      <c r="C49" s="10">
        <v>6990</v>
      </c>
      <c r="D49" s="10">
        <v>-500</v>
      </c>
    </row>
    <row r="50" spans="2:7" ht="15.75" customHeight="1" x14ac:dyDescent="0.3">
      <c r="C50" s="10"/>
      <c r="D50" s="11">
        <f>SUM(D2:D49)</f>
        <v>157976.64000000001</v>
      </c>
      <c r="F50" s="6" t="s">
        <v>126</v>
      </c>
      <c r="G50" s="6" t="s">
        <v>44</v>
      </c>
    </row>
    <row r="51" spans="2:7" ht="15.75" customHeight="1" x14ac:dyDescent="0.3">
      <c r="C51" s="10"/>
      <c r="D51" s="11"/>
      <c r="F51" s="10">
        <v>157976.64000000001</v>
      </c>
      <c r="G51" s="10">
        <f>D50-F51</f>
        <v>0</v>
      </c>
    </row>
    <row r="52" spans="2:7" ht="15.75" customHeight="1" x14ac:dyDescent="0.3">
      <c r="C52" s="10"/>
      <c r="D52" s="10"/>
    </row>
    <row r="53" spans="2:7" ht="15.75" customHeight="1" x14ac:dyDescent="0.3">
      <c r="C53" s="10"/>
      <c r="D53" s="10"/>
    </row>
    <row r="54" spans="2:7" ht="15.75" customHeight="1" x14ac:dyDescent="0.3">
      <c r="C54" s="10"/>
      <c r="D54" s="10"/>
    </row>
    <row r="55" spans="2:7" ht="15.75" customHeight="1" x14ac:dyDescent="0.3">
      <c r="C55" s="10"/>
      <c r="D55" s="10"/>
    </row>
    <row r="56" spans="2:7" ht="15.75" customHeight="1" x14ac:dyDescent="0.3">
      <c r="C56" s="10"/>
      <c r="D56" s="10"/>
    </row>
    <row r="57" spans="2:7" ht="15.75" customHeight="1" x14ac:dyDescent="0.3">
      <c r="C57" s="10"/>
      <c r="D57" s="10"/>
    </row>
    <row r="58" spans="2:7" ht="15.75" customHeight="1" x14ac:dyDescent="0.3">
      <c r="C58" s="10"/>
      <c r="D58" s="10"/>
    </row>
    <row r="59" spans="2:7" ht="15.75" customHeight="1" x14ac:dyDescent="0.3">
      <c r="C59" s="10"/>
      <c r="D59" s="10"/>
    </row>
    <row r="60" spans="2:7" ht="15.75" customHeight="1" x14ac:dyDescent="0.3">
      <c r="C60" s="10"/>
      <c r="D60" s="10"/>
    </row>
    <row r="61" spans="2:7" ht="15.75" customHeight="1" x14ac:dyDescent="0.3">
      <c r="C61" s="10"/>
      <c r="D61" s="10"/>
    </row>
    <row r="62" spans="2:7" ht="15.75" customHeight="1" x14ac:dyDescent="0.3">
      <c r="C62" s="10"/>
      <c r="D62" s="10"/>
    </row>
    <row r="63" spans="2:7" ht="15.75" customHeight="1" x14ac:dyDescent="0.3">
      <c r="C63" s="10"/>
      <c r="D63" s="10"/>
    </row>
    <row r="64" spans="2:7" ht="15.75" customHeight="1" x14ac:dyDescent="0.3">
      <c r="C64" s="10"/>
      <c r="D64" s="10"/>
    </row>
    <row r="65" spans="3:4" ht="15.75" customHeight="1" x14ac:dyDescent="0.3">
      <c r="C65" s="10"/>
      <c r="D65" s="10"/>
    </row>
    <row r="66" spans="3:4" ht="15.75" customHeight="1" x14ac:dyDescent="0.3">
      <c r="C66" s="10"/>
      <c r="D66" s="10"/>
    </row>
    <row r="67" spans="3:4" ht="15.75" customHeight="1" x14ac:dyDescent="0.3">
      <c r="C67" s="10"/>
      <c r="D67" s="10"/>
    </row>
    <row r="68" spans="3:4" ht="15.75" customHeight="1" x14ac:dyDescent="0.3">
      <c r="C68" s="10"/>
      <c r="D68" s="10"/>
    </row>
    <row r="69" spans="3:4" ht="15.75" customHeight="1" x14ac:dyDescent="0.3">
      <c r="C69" s="10"/>
      <c r="D69" s="10"/>
    </row>
    <row r="70" spans="3:4" ht="15.75" customHeight="1" x14ac:dyDescent="0.3">
      <c r="C70" s="10"/>
      <c r="D70" s="10"/>
    </row>
    <row r="71" spans="3:4" ht="15.75" customHeight="1" x14ac:dyDescent="0.3">
      <c r="C71" s="10"/>
      <c r="D71" s="10"/>
    </row>
    <row r="72" spans="3:4" ht="15.75" customHeight="1" x14ac:dyDescent="0.3">
      <c r="C72" s="10"/>
      <c r="D72" s="10"/>
    </row>
    <row r="73" spans="3:4" ht="15.75" customHeight="1" x14ac:dyDescent="0.3">
      <c r="C73" s="10"/>
      <c r="D73" s="10"/>
    </row>
    <row r="74" spans="3:4" ht="15.75" customHeight="1" x14ac:dyDescent="0.3">
      <c r="C74" s="10"/>
      <c r="D74" s="10"/>
    </row>
    <row r="75" spans="3:4" ht="15.75" customHeight="1" x14ac:dyDescent="0.3">
      <c r="C75" s="10"/>
      <c r="D75" s="10"/>
    </row>
    <row r="76" spans="3:4" ht="15.75" customHeight="1" x14ac:dyDescent="0.3">
      <c r="C76" s="10"/>
      <c r="D76" s="10"/>
    </row>
    <row r="77" spans="3:4" ht="15.75" customHeight="1" x14ac:dyDescent="0.3">
      <c r="C77" s="10"/>
      <c r="D77" s="10"/>
    </row>
    <row r="78" spans="3:4" ht="15.75" customHeight="1" x14ac:dyDescent="0.3">
      <c r="C78" s="10"/>
      <c r="D78" s="10"/>
    </row>
    <row r="79" spans="3:4" ht="15.75" customHeight="1" x14ac:dyDescent="0.3">
      <c r="C79" s="10"/>
      <c r="D79" s="10"/>
    </row>
    <row r="80" spans="3:4" ht="15.75" customHeight="1" x14ac:dyDescent="0.3">
      <c r="C80" s="10"/>
      <c r="D80" s="10"/>
    </row>
    <row r="81" spans="3:4" ht="15.75" customHeight="1" x14ac:dyDescent="0.3">
      <c r="C81" s="10"/>
      <c r="D81" s="10"/>
    </row>
    <row r="82" spans="3:4" ht="15.75" customHeight="1" x14ac:dyDescent="0.3">
      <c r="C82" s="10"/>
      <c r="D82" s="10"/>
    </row>
    <row r="83" spans="3:4" ht="15.75" customHeight="1" x14ac:dyDescent="0.3">
      <c r="C83" s="10"/>
      <c r="D83" s="10"/>
    </row>
    <row r="84" spans="3:4" ht="15.75" customHeight="1" x14ac:dyDescent="0.3">
      <c r="C84" s="10"/>
      <c r="D84" s="10"/>
    </row>
    <row r="85" spans="3:4" ht="15.75" customHeight="1" x14ac:dyDescent="0.3">
      <c r="C85" s="10"/>
      <c r="D85" s="10"/>
    </row>
    <row r="86" spans="3:4" ht="15.75" customHeight="1" x14ac:dyDescent="0.3">
      <c r="C86" s="10"/>
      <c r="D86" s="10"/>
    </row>
    <row r="87" spans="3:4" ht="15.75" customHeight="1" x14ac:dyDescent="0.3">
      <c r="C87" s="10"/>
      <c r="D87" s="10"/>
    </row>
    <row r="88" spans="3:4" ht="15.75" customHeight="1" x14ac:dyDescent="0.3">
      <c r="C88" s="10"/>
      <c r="D88" s="10"/>
    </row>
    <row r="89" spans="3:4" ht="15.75" customHeight="1" x14ac:dyDescent="0.3">
      <c r="C89" s="10"/>
      <c r="D89" s="10"/>
    </row>
    <row r="90" spans="3:4" ht="15.75" customHeight="1" x14ac:dyDescent="0.3">
      <c r="C90" s="10"/>
      <c r="D90" s="10"/>
    </row>
    <row r="91" spans="3:4" ht="15.75" customHeight="1" x14ac:dyDescent="0.3">
      <c r="C91" s="10"/>
      <c r="D91" s="10"/>
    </row>
    <row r="92" spans="3:4" ht="15.75" customHeight="1" x14ac:dyDescent="0.3">
      <c r="C92" s="10"/>
      <c r="D92" s="10"/>
    </row>
    <row r="93" spans="3:4" ht="15.75" customHeight="1" x14ac:dyDescent="0.3">
      <c r="C93" s="10"/>
      <c r="D93" s="10"/>
    </row>
    <row r="94" spans="3:4" ht="15.75" customHeight="1" x14ac:dyDescent="0.3">
      <c r="C94" s="10"/>
      <c r="D94" s="10"/>
    </row>
    <row r="95" spans="3:4" ht="15.75" customHeight="1" x14ac:dyDescent="0.3">
      <c r="C95" s="10"/>
      <c r="D95" s="10"/>
    </row>
    <row r="96" spans="3:4" ht="15.75" customHeight="1" x14ac:dyDescent="0.3">
      <c r="C96" s="10"/>
      <c r="D96" s="10"/>
    </row>
    <row r="97" spans="3:4" ht="15.75" customHeight="1" x14ac:dyDescent="0.3">
      <c r="C97" s="10"/>
      <c r="D97" s="10"/>
    </row>
    <row r="98" spans="3:4" ht="15.75" customHeight="1" x14ac:dyDescent="0.3">
      <c r="C98" s="10"/>
      <c r="D98" s="10"/>
    </row>
    <row r="99" spans="3:4" ht="15.75" customHeight="1" x14ac:dyDescent="0.3">
      <c r="C99" s="10"/>
      <c r="D99" s="10"/>
    </row>
    <row r="100" spans="3:4" ht="15.75" customHeight="1" x14ac:dyDescent="0.3">
      <c r="C100" s="10"/>
      <c r="D100" s="10"/>
    </row>
    <row r="101" spans="3:4" ht="15.75" customHeight="1" x14ac:dyDescent="0.3">
      <c r="C101" s="10"/>
      <c r="D101" s="10"/>
    </row>
    <row r="102" spans="3:4" ht="15.75" customHeight="1" x14ac:dyDescent="0.3">
      <c r="C102" s="10"/>
      <c r="D102" s="10"/>
    </row>
    <row r="103" spans="3:4" ht="15.75" customHeight="1" x14ac:dyDescent="0.3">
      <c r="C103" s="10"/>
      <c r="D103" s="10"/>
    </row>
    <row r="104" spans="3:4" ht="15.75" customHeight="1" x14ac:dyDescent="0.3">
      <c r="C104" s="10"/>
      <c r="D104" s="10"/>
    </row>
    <row r="105" spans="3:4" ht="15.75" customHeight="1" x14ac:dyDescent="0.3">
      <c r="C105" s="10"/>
      <c r="D105" s="10"/>
    </row>
    <row r="106" spans="3:4" ht="15.75" customHeight="1" x14ac:dyDescent="0.3">
      <c r="C106" s="10"/>
      <c r="D106" s="10"/>
    </row>
    <row r="107" spans="3:4" ht="15.75" customHeight="1" x14ac:dyDescent="0.3">
      <c r="C107" s="10"/>
      <c r="D107" s="10"/>
    </row>
    <row r="108" spans="3:4" ht="15.75" customHeight="1" x14ac:dyDescent="0.3">
      <c r="C108" s="10"/>
      <c r="D108" s="10"/>
    </row>
    <row r="109" spans="3:4" ht="15.75" customHeight="1" x14ac:dyDescent="0.3">
      <c r="C109" s="10"/>
      <c r="D109" s="10"/>
    </row>
    <row r="110" spans="3:4" ht="15.75" customHeight="1" x14ac:dyDescent="0.3">
      <c r="C110" s="10"/>
      <c r="D110" s="10"/>
    </row>
    <row r="111" spans="3:4" ht="15.75" customHeight="1" x14ac:dyDescent="0.3">
      <c r="C111" s="10"/>
      <c r="D111" s="10"/>
    </row>
    <row r="112" spans="3:4" ht="15.75" customHeight="1" x14ac:dyDescent="0.3">
      <c r="C112" s="10"/>
      <c r="D112" s="10"/>
    </row>
    <row r="113" spans="3:4" ht="15.75" customHeight="1" x14ac:dyDescent="0.3">
      <c r="C113" s="10"/>
      <c r="D113" s="10"/>
    </row>
    <row r="114" spans="3:4" ht="15.75" customHeight="1" x14ac:dyDescent="0.3">
      <c r="C114" s="10"/>
      <c r="D114" s="10"/>
    </row>
    <row r="115" spans="3:4" ht="15.75" customHeight="1" x14ac:dyDescent="0.3">
      <c r="C115" s="10"/>
      <c r="D115" s="10"/>
    </row>
    <row r="116" spans="3:4" ht="15.75" customHeight="1" x14ac:dyDescent="0.3">
      <c r="C116" s="10"/>
      <c r="D116" s="10"/>
    </row>
    <row r="117" spans="3:4" ht="15.75" customHeight="1" x14ac:dyDescent="0.3">
      <c r="C117" s="10"/>
      <c r="D117" s="10"/>
    </row>
    <row r="118" spans="3:4" ht="15.75" customHeight="1" x14ac:dyDescent="0.3">
      <c r="C118" s="10"/>
      <c r="D118" s="10"/>
    </row>
    <row r="119" spans="3:4" ht="15.75" customHeight="1" x14ac:dyDescent="0.3">
      <c r="C119" s="10"/>
      <c r="D119" s="10"/>
    </row>
    <row r="120" spans="3:4" ht="15.75" customHeight="1" x14ac:dyDescent="0.3">
      <c r="C120" s="10"/>
      <c r="D120" s="10"/>
    </row>
    <row r="121" spans="3:4" ht="15.75" customHeight="1" x14ac:dyDescent="0.3">
      <c r="C121" s="10"/>
      <c r="D121" s="10"/>
    </row>
    <row r="122" spans="3:4" ht="15.75" customHeight="1" x14ac:dyDescent="0.3">
      <c r="C122" s="10"/>
      <c r="D122" s="10"/>
    </row>
    <row r="123" spans="3:4" ht="15.75" customHeight="1" x14ac:dyDescent="0.3">
      <c r="C123" s="10"/>
      <c r="D123" s="10"/>
    </row>
    <row r="124" spans="3:4" ht="15.75" customHeight="1" x14ac:dyDescent="0.3">
      <c r="C124" s="10"/>
      <c r="D124" s="10"/>
    </row>
    <row r="125" spans="3:4" ht="15.75" customHeight="1" x14ac:dyDescent="0.3">
      <c r="C125" s="10"/>
      <c r="D125" s="10"/>
    </row>
    <row r="126" spans="3:4" ht="15.75" customHeight="1" x14ac:dyDescent="0.3">
      <c r="C126" s="10"/>
      <c r="D126" s="10"/>
    </row>
    <row r="127" spans="3:4" ht="15.75" customHeight="1" x14ac:dyDescent="0.3">
      <c r="C127" s="10"/>
      <c r="D127" s="10"/>
    </row>
    <row r="128" spans="3:4" ht="15.75" customHeight="1" x14ac:dyDescent="0.3">
      <c r="C128" s="10"/>
      <c r="D128" s="10"/>
    </row>
    <row r="129" spans="3:4" ht="15.75" customHeight="1" x14ac:dyDescent="0.3">
      <c r="C129" s="10"/>
      <c r="D129" s="10"/>
    </row>
    <row r="130" spans="3:4" ht="15.75" customHeight="1" x14ac:dyDescent="0.3">
      <c r="C130" s="10"/>
      <c r="D130" s="10"/>
    </row>
    <row r="131" spans="3:4" ht="15.75" customHeight="1" x14ac:dyDescent="0.3">
      <c r="C131" s="10"/>
      <c r="D131" s="10"/>
    </row>
    <row r="132" spans="3:4" ht="15.75" customHeight="1" x14ac:dyDescent="0.3">
      <c r="C132" s="10"/>
      <c r="D132" s="10"/>
    </row>
    <row r="133" spans="3:4" ht="15.75" customHeight="1" x14ac:dyDescent="0.3">
      <c r="C133" s="10"/>
      <c r="D133" s="10"/>
    </row>
    <row r="134" spans="3:4" ht="15.75" customHeight="1" x14ac:dyDescent="0.3">
      <c r="C134" s="10"/>
      <c r="D134" s="10"/>
    </row>
    <row r="135" spans="3:4" ht="15.75" customHeight="1" x14ac:dyDescent="0.3">
      <c r="C135" s="10"/>
      <c r="D135" s="10"/>
    </row>
    <row r="136" spans="3:4" ht="15.75" customHeight="1" x14ac:dyDescent="0.3">
      <c r="C136" s="10"/>
      <c r="D136" s="10"/>
    </row>
    <row r="137" spans="3:4" ht="15.75" customHeight="1" x14ac:dyDescent="0.3">
      <c r="C137" s="10"/>
      <c r="D137" s="10"/>
    </row>
    <row r="138" spans="3:4" ht="15.75" customHeight="1" x14ac:dyDescent="0.3">
      <c r="C138" s="10"/>
      <c r="D138" s="10"/>
    </row>
    <row r="139" spans="3:4" ht="15.75" customHeight="1" x14ac:dyDescent="0.3">
      <c r="C139" s="10"/>
      <c r="D139" s="10"/>
    </row>
    <row r="140" spans="3:4" ht="15.75" customHeight="1" x14ac:dyDescent="0.3">
      <c r="C140" s="10"/>
      <c r="D140" s="10"/>
    </row>
    <row r="141" spans="3:4" ht="15.75" customHeight="1" x14ac:dyDescent="0.3">
      <c r="C141" s="10"/>
      <c r="D141" s="10"/>
    </row>
    <row r="142" spans="3:4" ht="15.75" customHeight="1" x14ac:dyDescent="0.3">
      <c r="C142" s="10"/>
      <c r="D142" s="10"/>
    </row>
    <row r="143" spans="3:4" ht="15.75" customHeight="1" x14ac:dyDescent="0.3">
      <c r="C143" s="10"/>
      <c r="D143" s="10"/>
    </row>
    <row r="144" spans="3:4" ht="15.75" customHeight="1" x14ac:dyDescent="0.3">
      <c r="C144" s="10"/>
      <c r="D144" s="10"/>
    </row>
    <row r="145" spans="3:4" ht="15.75" customHeight="1" x14ac:dyDescent="0.3">
      <c r="C145" s="10"/>
      <c r="D145" s="10"/>
    </row>
    <row r="146" spans="3:4" ht="15.75" customHeight="1" x14ac:dyDescent="0.3">
      <c r="C146" s="10"/>
      <c r="D146" s="10"/>
    </row>
    <row r="147" spans="3:4" ht="15.75" customHeight="1" x14ac:dyDescent="0.3">
      <c r="C147" s="10"/>
      <c r="D147" s="10"/>
    </row>
    <row r="148" spans="3:4" ht="15.75" customHeight="1" x14ac:dyDescent="0.3">
      <c r="C148" s="10"/>
      <c r="D148" s="10"/>
    </row>
    <row r="149" spans="3:4" ht="15.75" customHeight="1" x14ac:dyDescent="0.3">
      <c r="C149" s="10"/>
      <c r="D149" s="10"/>
    </row>
    <row r="150" spans="3:4" ht="15.75" customHeight="1" x14ac:dyDescent="0.3">
      <c r="C150" s="10"/>
      <c r="D150" s="10"/>
    </row>
    <row r="151" spans="3:4" ht="15.75" customHeight="1" x14ac:dyDescent="0.3">
      <c r="C151" s="10"/>
      <c r="D151" s="10"/>
    </row>
    <row r="152" spans="3:4" ht="15.75" customHeight="1" x14ac:dyDescent="0.3">
      <c r="C152" s="10"/>
      <c r="D152" s="10"/>
    </row>
    <row r="153" spans="3:4" ht="15.75" customHeight="1" x14ac:dyDescent="0.3">
      <c r="C153" s="10"/>
      <c r="D153" s="10"/>
    </row>
    <row r="154" spans="3:4" ht="15.75" customHeight="1" x14ac:dyDescent="0.3">
      <c r="C154" s="10"/>
      <c r="D154" s="10"/>
    </row>
    <row r="155" spans="3:4" ht="15.75" customHeight="1" x14ac:dyDescent="0.3">
      <c r="C155" s="10"/>
      <c r="D155" s="10"/>
    </row>
    <row r="156" spans="3:4" ht="15.75" customHeight="1" x14ac:dyDescent="0.3">
      <c r="C156" s="10"/>
      <c r="D156" s="10"/>
    </row>
    <row r="157" spans="3:4" ht="15.75" customHeight="1" x14ac:dyDescent="0.3">
      <c r="C157" s="10"/>
      <c r="D157" s="10"/>
    </row>
    <row r="158" spans="3:4" ht="15.75" customHeight="1" x14ac:dyDescent="0.3">
      <c r="C158" s="10"/>
      <c r="D158" s="10"/>
    </row>
    <row r="159" spans="3:4" ht="15.75" customHeight="1" x14ac:dyDescent="0.3">
      <c r="C159" s="10"/>
      <c r="D159" s="10"/>
    </row>
    <row r="160" spans="3:4" ht="15.75" customHeight="1" x14ac:dyDescent="0.3">
      <c r="C160" s="10"/>
      <c r="D160" s="10"/>
    </row>
    <row r="161" spans="3:4" ht="15.75" customHeight="1" x14ac:dyDescent="0.3">
      <c r="C161" s="10"/>
      <c r="D161" s="10"/>
    </row>
    <row r="162" spans="3:4" ht="15.75" customHeight="1" x14ac:dyDescent="0.3">
      <c r="C162" s="10"/>
      <c r="D162" s="10"/>
    </row>
    <row r="163" spans="3:4" ht="15.75" customHeight="1" x14ac:dyDescent="0.3">
      <c r="C163" s="10"/>
      <c r="D163" s="10"/>
    </row>
    <row r="164" spans="3:4" ht="15.75" customHeight="1" x14ac:dyDescent="0.3">
      <c r="C164" s="10"/>
      <c r="D164" s="10"/>
    </row>
    <row r="165" spans="3:4" ht="15.75" customHeight="1" x14ac:dyDescent="0.3">
      <c r="C165" s="10"/>
      <c r="D165" s="10"/>
    </row>
    <row r="166" spans="3:4" ht="15.75" customHeight="1" x14ac:dyDescent="0.3">
      <c r="C166" s="10"/>
      <c r="D166" s="10"/>
    </row>
    <row r="167" spans="3:4" ht="15.75" customHeight="1" x14ac:dyDescent="0.3">
      <c r="C167" s="10"/>
      <c r="D167" s="10"/>
    </row>
    <row r="168" spans="3:4" ht="15.75" customHeight="1" x14ac:dyDescent="0.3">
      <c r="C168" s="10"/>
      <c r="D168" s="10"/>
    </row>
    <row r="169" spans="3:4" ht="15.75" customHeight="1" x14ac:dyDescent="0.3">
      <c r="C169" s="10"/>
      <c r="D169" s="10"/>
    </row>
    <row r="170" spans="3:4" ht="15.75" customHeight="1" x14ac:dyDescent="0.3">
      <c r="C170" s="10"/>
      <c r="D170" s="10"/>
    </row>
    <row r="171" spans="3:4" ht="15.75" customHeight="1" x14ac:dyDescent="0.3">
      <c r="C171" s="10"/>
      <c r="D171" s="10"/>
    </row>
    <row r="172" spans="3:4" ht="15.75" customHeight="1" x14ac:dyDescent="0.3">
      <c r="C172" s="10"/>
      <c r="D172" s="10"/>
    </row>
    <row r="173" spans="3:4" ht="15.75" customHeight="1" x14ac:dyDescent="0.3">
      <c r="C173" s="10"/>
      <c r="D173" s="10"/>
    </row>
    <row r="174" spans="3:4" ht="15.75" customHeight="1" x14ac:dyDescent="0.3">
      <c r="C174" s="10"/>
      <c r="D174" s="10"/>
    </row>
    <row r="175" spans="3:4" ht="15.75" customHeight="1" x14ac:dyDescent="0.3">
      <c r="C175" s="10"/>
      <c r="D175" s="10"/>
    </row>
    <row r="176" spans="3:4" ht="15.75" customHeight="1" x14ac:dyDescent="0.3">
      <c r="C176" s="10"/>
      <c r="D176" s="10"/>
    </row>
    <row r="177" spans="3:4" ht="15.75" customHeight="1" x14ac:dyDescent="0.3">
      <c r="C177" s="10"/>
      <c r="D177" s="10"/>
    </row>
    <row r="178" spans="3:4" ht="15.75" customHeight="1" x14ac:dyDescent="0.3">
      <c r="C178" s="10"/>
      <c r="D178" s="10"/>
    </row>
    <row r="179" spans="3:4" ht="15.75" customHeight="1" x14ac:dyDescent="0.3">
      <c r="C179" s="10"/>
      <c r="D179" s="10"/>
    </row>
    <row r="180" spans="3:4" ht="15.75" customHeight="1" x14ac:dyDescent="0.3">
      <c r="C180" s="10"/>
      <c r="D180" s="10"/>
    </row>
    <row r="181" spans="3:4" ht="15.75" customHeight="1" x14ac:dyDescent="0.3">
      <c r="C181" s="10"/>
      <c r="D181" s="10"/>
    </row>
    <row r="182" spans="3:4" ht="15.75" customHeight="1" x14ac:dyDescent="0.3">
      <c r="C182" s="10"/>
      <c r="D182" s="10"/>
    </row>
    <row r="183" spans="3:4" ht="15.75" customHeight="1" x14ac:dyDescent="0.3">
      <c r="C183" s="10"/>
      <c r="D183" s="10"/>
    </row>
    <row r="184" spans="3:4" ht="15.75" customHeight="1" x14ac:dyDescent="0.3">
      <c r="C184" s="10"/>
      <c r="D184" s="10"/>
    </row>
    <row r="185" spans="3:4" ht="15.75" customHeight="1" x14ac:dyDescent="0.3">
      <c r="C185" s="10"/>
      <c r="D185" s="10"/>
    </row>
    <row r="186" spans="3:4" ht="15.75" customHeight="1" x14ac:dyDescent="0.3">
      <c r="C186" s="10"/>
      <c r="D186" s="10"/>
    </row>
    <row r="187" spans="3:4" ht="15.75" customHeight="1" x14ac:dyDescent="0.3">
      <c r="C187" s="10"/>
      <c r="D187" s="10"/>
    </row>
    <row r="188" spans="3:4" ht="15.75" customHeight="1" x14ac:dyDescent="0.3">
      <c r="C188" s="10"/>
      <c r="D188" s="10"/>
    </row>
    <row r="189" spans="3:4" ht="15.75" customHeight="1" x14ac:dyDescent="0.3">
      <c r="C189" s="10"/>
      <c r="D189" s="10"/>
    </row>
    <row r="190" spans="3:4" ht="15.75" customHeight="1" x14ac:dyDescent="0.3">
      <c r="C190" s="10"/>
      <c r="D190" s="10"/>
    </row>
    <row r="191" spans="3:4" ht="15.75" customHeight="1" x14ac:dyDescent="0.3">
      <c r="C191" s="10"/>
      <c r="D191" s="10"/>
    </row>
    <row r="192" spans="3:4" ht="15.75" customHeight="1" x14ac:dyDescent="0.3">
      <c r="C192" s="10"/>
      <c r="D192" s="10"/>
    </row>
    <row r="193" spans="3:4" ht="15.75" customHeight="1" x14ac:dyDescent="0.3">
      <c r="C193" s="10"/>
      <c r="D193" s="10"/>
    </row>
    <row r="194" spans="3:4" ht="15.75" customHeight="1" x14ac:dyDescent="0.3">
      <c r="C194" s="10"/>
      <c r="D194" s="10"/>
    </row>
    <row r="195" spans="3:4" ht="15.75" customHeight="1" x14ac:dyDescent="0.3">
      <c r="C195" s="10"/>
      <c r="D195" s="10"/>
    </row>
    <row r="196" spans="3:4" ht="15.75" customHeight="1" x14ac:dyDescent="0.3">
      <c r="C196" s="10"/>
      <c r="D196" s="10"/>
    </row>
    <row r="197" spans="3:4" ht="15.75" customHeight="1" x14ac:dyDescent="0.3">
      <c r="C197" s="10"/>
      <c r="D197" s="10"/>
    </row>
    <row r="198" spans="3:4" ht="15.75" customHeight="1" x14ac:dyDescent="0.3">
      <c r="C198" s="10"/>
      <c r="D198" s="10"/>
    </row>
    <row r="199" spans="3:4" ht="15.75" customHeight="1" x14ac:dyDescent="0.3">
      <c r="C199" s="10"/>
      <c r="D199" s="10"/>
    </row>
    <row r="200" spans="3:4" ht="15.75" customHeight="1" x14ac:dyDescent="0.3">
      <c r="C200" s="10"/>
      <c r="D200" s="10"/>
    </row>
    <row r="201" spans="3:4" ht="15.75" customHeight="1" x14ac:dyDescent="0.3">
      <c r="C201" s="10"/>
      <c r="D201" s="10"/>
    </row>
    <row r="202" spans="3:4" ht="15.75" customHeight="1" x14ac:dyDescent="0.3">
      <c r="C202" s="10"/>
      <c r="D202" s="10"/>
    </row>
    <row r="203" spans="3:4" ht="15.75" customHeight="1" x14ac:dyDescent="0.3">
      <c r="C203" s="10"/>
      <c r="D203" s="10"/>
    </row>
    <row r="204" spans="3:4" ht="15.75" customHeight="1" x14ac:dyDescent="0.3">
      <c r="C204" s="10"/>
      <c r="D204" s="10"/>
    </row>
    <row r="205" spans="3:4" ht="15.75" customHeight="1" x14ac:dyDescent="0.3">
      <c r="C205" s="10"/>
      <c r="D205" s="10"/>
    </row>
    <row r="206" spans="3:4" ht="15.75" customHeight="1" x14ac:dyDescent="0.3">
      <c r="C206" s="10"/>
      <c r="D206" s="10"/>
    </row>
    <row r="207" spans="3:4" ht="15.75" customHeight="1" x14ac:dyDescent="0.3">
      <c r="C207" s="10"/>
      <c r="D207" s="10"/>
    </row>
    <row r="208" spans="3:4" ht="15.75" customHeight="1" x14ac:dyDescent="0.3">
      <c r="C208" s="10"/>
      <c r="D208" s="10"/>
    </row>
    <row r="209" spans="3:4" ht="15.75" customHeight="1" x14ac:dyDescent="0.3">
      <c r="C209" s="10"/>
      <c r="D209" s="10"/>
    </row>
    <row r="210" spans="3:4" ht="15.75" customHeight="1" x14ac:dyDescent="0.3">
      <c r="C210" s="10"/>
      <c r="D210" s="10"/>
    </row>
    <row r="211" spans="3:4" ht="15.75" customHeight="1" x14ac:dyDescent="0.3">
      <c r="C211" s="10"/>
      <c r="D211" s="10"/>
    </row>
    <row r="212" spans="3:4" ht="15.75" customHeight="1" x14ac:dyDescent="0.3">
      <c r="C212" s="10"/>
      <c r="D212" s="10"/>
    </row>
    <row r="213" spans="3:4" ht="15.75" customHeight="1" x14ac:dyDescent="0.3">
      <c r="C213" s="10"/>
      <c r="D213" s="10"/>
    </row>
    <row r="214" spans="3:4" ht="15.75" customHeight="1" x14ac:dyDescent="0.3">
      <c r="C214" s="10"/>
      <c r="D214" s="10"/>
    </row>
    <row r="215" spans="3:4" ht="15.75" customHeight="1" x14ac:dyDescent="0.3">
      <c r="C215" s="10"/>
      <c r="D215" s="10"/>
    </row>
    <row r="216" spans="3:4" ht="15.75" customHeight="1" x14ac:dyDescent="0.3">
      <c r="C216" s="10"/>
      <c r="D216" s="10"/>
    </row>
    <row r="217" spans="3:4" ht="15.75" customHeight="1" x14ac:dyDescent="0.3">
      <c r="C217" s="10"/>
      <c r="D217" s="10"/>
    </row>
    <row r="218" spans="3:4" ht="15.75" customHeight="1" x14ac:dyDescent="0.3">
      <c r="C218" s="10"/>
      <c r="D218" s="10"/>
    </row>
    <row r="219" spans="3:4" ht="15.75" customHeight="1" x14ac:dyDescent="0.3">
      <c r="C219" s="10"/>
      <c r="D219" s="10"/>
    </row>
    <row r="220" spans="3:4" ht="15.75" customHeight="1" x14ac:dyDescent="0.3">
      <c r="C220" s="10"/>
      <c r="D220" s="10"/>
    </row>
    <row r="221" spans="3:4" ht="15.75" customHeight="1" x14ac:dyDescent="0.3">
      <c r="C221" s="10"/>
      <c r="D221" s="10"/>
    </row>
    <row r="222" spans="3:4" ht="15.75" customHeight="1" x14ac:dyDescent="0.3">
      <c r="C222" s="10"/>
      <c r="D222" s="10"/>
    </row>
    <row r="223" spans="3:4" ht="15.75" customHeight="1" x14ac:dyDescent="0.3">
      <c r="C223" s="10"/>
      <c r="D223" s="10"/>
    </row>
    <row r="224" spans="3:4" ht="15.75" customHeight="1" x14ac:dyDescent="0.3">
      <c r="C224" s="10"/>
      <c r="D224" s="10"/>
    </row>
    <row r="225" spans="3:4" ht="15.75" customHeight="1" x14ac:dyDescent="0.3">
      <c r="C225" s="10"/>
      <c r="D225" s="10"/>
    </row>
    <row r="226" spans="3:4" ht="15.75" customHeight="1" x14ac:dyDescent="0.3">
      <c r="C226" s="10"/>
      <c r="D226" s="10"/>
    </row>
    <row r="227" spans="3:4" ht="15.75" customHeight="1" x14ac:dyDescent="0.3">
      <c r="C227" s="10"/>
      <c r="D227" s="10"/>
    </row>
    <row r="228" spans="3:4" ht="15.75" customHeight="1" x14ac:dyDescent="0.3">
      <c r="C228" s="10"/>
      <c r="D228" s="10"/>
    </row>
    <row r="229" spans="3:4" ht="15.75" customHeight="1" x14ac:dyDescent="0.3">
      <c r="C229" s="10"/>
      <c r="D229" s="10"/>
    </row>
    <row r="230" spans="3:4" ht="15.75" customHeight="1" x14ac:dyDescent="0.3">
      <c r="C230" s="10"/>
      <c r="D230" s="10"/>
    </row>
    <row r="231" spans="3:4" ht="15.75" customHeight="1" x14ac:dyDescent="0.3">
      <c r="C231" s="10"/>
      <c r="D231" s="10"/>
    </row>
    <row r="232" spans="3:4" ht="15.75" customHeight="1" x14ac:dyDescent="0.3">
      <c r="C232" s="10"/>
      <c r="D232" s="10"/>
    </row>
    <row r="233" spans="3:4" ht="15.75" customHeight="1" x14ac:dyDescent="0.3">
      <c r="C233" s="10"/>
      <c r="D233" s="10"/>
    </row>
    <row r="234" spans="3:4" ht="15.75" customHeight="1" x14ac:dyDescent="0.3">
      <c r="C234" s="10"/>
      <c r="D234" s="10"/>
    </row>
    <row r="235" spans="3:4" ht="15.75" customHeight="1" x14ac:dyDescent="0.3">
      <c r="C235" s="10"/>
      <c r="D235" s="10"/>
    </row>
    <row r="236" spans="3:4" ht="15.75" customHeight="1" x14ac:dyDescent="0.3">
      <c r="C236" s="10"/>
      <c r="D236" s="10"/>
    </row>
    <row r="237" spans="3:4" ht="15.75" customHeight="1" x14ac:dyDescent="0.3">
      <c r="C237" s="10"/>
      <c r="D237" s="10"/>
    </row>
    <row r="238" spans="3:4" ht="15.75" customHeight="1" x14ac:dyDescent="0.3">
      <c r="C238" s="10"/>
      <c r="D238" s="10"/>
    </row>
    <row r="239" spans="3:4" ht="15.75" customHeight="1" x14ac:dyDescent="0.3">
      <c r="C239" s="10"/>
      <c r="D239" s="10"/>
    </row>
    <row r="240" spans="3:4" ht="15.75" customHeight="1" x14ac:dyDescent="0.3">
      <c r="C240" s="10"/>
      <c r="D240" s="10"/>
    </row>
    <row r="241" spans="3:4" ht="15.75" customHeight="1" x14ac:dyDescent="0.3">
      <c r="C241" s="10"/>
      <c r="D241" s="10"/>
    </row>
    <row r="242" spans="3:4" ht="15.75" customHeight="1" x14ac:dyDescent="0.3">
      <c r="C242" s="10"/>
      <c r="D242" s="10"/>
    </row>
    <row r="243" spans="3:4" ht="15.75" customHeight="1" x14ac:dyDescent="0.3">
      <c r="C243" s="10"/>
      <c r="D243" s="10"/>
    </row>
    <row r="244" spans="3:4" ht="15.75" customHeight="1" x14ac:dyDescent="0.3">
      <c r="C244" s="10"/>
      <c r="D244" s="10"/>
    </row>
    <row r="245" spans="3:4" ht="15.75" customHeight="1" x14ac:dyDescent="0.3">
      <c r="C245" s="10"/>
      <c r="D245" s="10"/>
    </row>
    <row r="246" spans="3:4" ht="15.75" customHeight="1" x14ac:dyDescent="0.3">
      <c r="C246" s="10"/>
      <c r="D246" s="10"/>
    </row>
    <row r="247" spans="3:4" ht="15.75" customHeight="1" x14ac:dyDescent="0.3">
      <c r="C247" s="10"/>
      <c r="D247" s="10"/>
    </row>
    <row r="248" spans="3:4" ht="15.75" customHeight="1" x14ac:dyDescent="0.3">
      <c r="C248" s="10"/>
      <c r="D248" s="10"/>
    </row>
    <row r="249" spans="3:4" ht="15.75" customHeight="1" x14ac:dyDescent="0.3">
      <c r="C249" s="10"/>
      <c r="D249" s="10"/>
    </row>
    <row r="250" spans="3:4" ht="15.75" customHeight="1" x14ac:dyDescent="0.3">
      <c r="C250" s="10"/>
      <c r="D250" s="10"/>
    </row>
    <row r="251" spans="3:4" ht="15.75" customHeight="1" x14ac:dyDescent="0.3">
      <c r="C251" s="10"/>
      <c r="D251" s="10"/>
    </row>
    <row r="252" spans="3:4" ht="15.75" customHeight="1" x14ac:dyDescent="0.3">
      <c r="C252" s="10"/>
      <c r="D252" s="10"/>
    </row>
    <row r="253" spans="3:4" ht="15.75" customHeight="1" x14ac:dyDescent="0.3">
      <c r="C253" s="10"/>
      <c r="D253" s="10"/>
    </row>
    <row r="254" spans="3:4" ht="15.75" customHeight="1" x14ac:dyDescent="0.3">
      <c r="C254" s="10"/>
      <c r="D254" s="10"/>
    </row>
    <row r="255" spans="3:4" ht="15.75" customHeight="1" x14ac:dyDescent="0.3">
      <c r="C255" s="10"/>
      <c r="D255" s="10"/>
    </row>
    <row r="256" spans="3:4" ht="15.75" customHeight="1" x14ac:dyDescent="0.3">
      <c r="C256" s="10"/>
      <c r="D256" s="10"/>
    </row>
    <row r="257" spans="3:4" ht="15.75" customHeight="1" x14ac:dyDescent="0.3">
      <c r="C257" s="10"/>
      <c r="D257" s="10"/>
    </row>
    <row r="258" spans="3:4" ht="15.75" customHeight="1" x14ac:dyDescent="0.3">
      <c r="C258" s="10"/>
      <c r="D258" s="10"/>
    </row>
    <row r="259" spans="3:4" ht="15.75" customHeight="1" x14ac:dyDescent="0.3">
      <c r="C259" s="10"/>
      <c r="D259" s="10"/>
    </row>
    <row r="260" spans="3:4" ht="15.75" customHeight="1" x14ac:dyDescent="0.3">
      <c r="C260" s="10"/>
      <c r="D260" s="10"/>
    </row>
    <row r="261" spans="3:4" ht="15.75" customHeight="1" x14ac:dyDescent="0.3">
      <c r="C261" s="10"/>
      <c r="D261" s="10"/>
    </row>
    <row r="262" spans="3:4" ht="15.75" customHeight="1" x14ac:dyDescent="0.3">
      <c r="C262" s="10"/>
      <c r="D262" s="10"/>
    </row>
    <row r="263" spans="3:4" ht="15.75" customHeight="1" x14ac:dyDescent="0.3">
      <c r="C263" s="10"/>
      <c r="D263" s="10"/>
    </row>
    <row r="264" spans="3:4" ht="15.75" customHeight="1" x14ac:dyDescent="0.3">
      <c r="C264" s="10"/>
      <c r="D264" s="10"/>
    </row>
    <row r="265" spans="3:4" ht="15.75" customHeight="1" x14ac:dyDescent="0.3">
      <c r="C265" s="10"/>
      <c r="D265" s="10"/>
    </row>
    <row r="266" spans="3:4" ht="15.75" customHeight="1" x14ac:dyDescent="0.3">
      <c r="C266" s="10"/>
      <c r="D266" s="10"/>
    </row>
    <row r="267" spans="3:4" ht="15.75" customHeight="1" x14ac:dyDescent="0.3">
      <c r="C267" s="10"/>
      <c r="D267" s="10"/>
    </row>
    <row r="268" spans="3:4" ht="15.75" customHeight="1" x14ac:dyDescent="0.3">
      <c r="C268" s="10"/>
      <c r="D268" s="10"/>
    </row>
    <row r="269" spans="3:4" ht="15.75" customHeight="1" x14ac:dyDescent="0.3">
      <c r="C269" s="10"/>
      <c r="D269" s="10"/>
    </row>
    <row r="270" spans="3:4" ht="15.75" customHeight="1" x14ac:dyDescent="0.3">
      <c r="C270" s="10"/>
      <c r="D270" s="10"/>
    </row>
    <row r="271" spans="3:4" ht="15.75" customHeight="1" x14ac:dyDescent="0.3">
      <c r="C271" s="10"/>
      <c r="D271" s="10"/>
    </row>
    <row r="272" spans="3:4" ht="15.75" customHeight="1" x14ac:dyDescent="0.3">
      <c r="C272" s="10"/>
      <c r="D272" s="10"/>
    </row>
    <row r="273" spans="3:4" ht="15.75" customHeight="1" x14ac:dyDescent="0.3">
      <c r="C273" s="10"/>
      <c r="D273" s="10"/>
    </row>
    <row r="274" spans="3:4" ht="15.75" customHeight="1" x14ac:dyDescent="0.3">
      <c r="C274" s="10"/>
      <c r="D274" s="10"/>
    </row>
    <row r="275" spans="3:4" ht="15.75" customHeight="1" x14ac:dyDescent="0.3">
      <c r="C275" s="10"/>
      <c r="D275" s="10"/>
    </row>
    <row r="276" spans="3:4" ht="15.75" customHeight="1" x14ac:dyDescent="0.3">
      <c r="C276" s="10"/>
      <c r="D276" s="10"/>
    </row>
    <row r="277" spans="3:4" ht="15.75" customHeight="1" x14ac:dyDescent="0.3">
      <c r="C277" s="10"/>
      <c r="D277" s="10"/>
    </row>
    <row r="278" spans="3:4" ht="15.75" customHeight="1" x14ac:dyDescent="0.3">
      <c r="C278" s="10"/>
      <c r="D278" s="10"/>
    </row>
    <row r="279" spans="3:4" ht="15.75" customHeight="1" x14ac:dyDescent="0.3">
      <c r="C279" s="10"/>
      <c r="D279" s="10"/>
    </row>
    <row r="280" spans="3:4" ht="15.75" customHeight="1" x14ac:dyDescent="0.3">
      <c r="C280" s="10"/>
      <c r="D280" s="10"/>
    </row>
    <row r="281" spans="3:4" ht="15.75" customHeight="1" x14ac:dyDescent="0.3">
      <c r="C281" s="10"/>
      <c r="D281" s="10"/>
    </row>
    <row r="282" spans="3:4" ht="15.75" customHeight="1" x14ac:dyDescent="0.3">
      <c r="C282" s="10"/>
      <c r="D282" s="10"/>
    </row>
    <row r="283" spans="3:4" ht="15.75" customHeight="1" x14ac:dyDescent="0.3">
      <c r="C283" s="10"/>
      <c r="D283" s="10"/>
    </row>
    <row r="284" spans="3:4" ht="15.75" customHeight="1" x14ac:dyDescent="0.3">
      <c r="C284" s="10"/>
      <c r="D284" s="10"/>
    </row>
    <row r="285" spans="3:4" ht="15.75" customHeight="1" x14ac:dyDescent="0.3">
      <c r="C285" s="10"/>
      <c r="D285" s="10"/>
    </row>
    <row r="286" spans="3:4" ht="15.75" customHeight="1" x14ac:dyDescent="0.3">
      <c r="C286" s="10"/>
      <c r="D286" s="10"/>
    </row>
    <row r="287" spans="3:4" ht="15.75" customHeight="1" x14ac:dyDescent="0.3">
      <c r="C287" s="10"/>
      <c r="D287" s="10"/>
    </row>
    <row r="288" spans="3:4" ht="15.75" customHeight="1" x14ac:dyDescent="0.3">
      <c r="C288" s="10"/>
      <c r="D288" s="10"/>
    </row>
    <row r="289" spans="3:4" ht="15.75" customHeight="1" x14ac:dyDescent="0.3">
      <c r="C289" s="10"/>
      <c r="D289" s="10"/>
    </row>
    <row r="290" spans="3:4" ht="15.75" customHeight="1" x14ac:dyDescent="0.3">
      <c r="C290" s="10"/>
      <c r="D290" s="10"/>
    </row>
    <row r="291" spans="3:4" ht="15.75" customHeight="1" x14ac:dyDescent="0.3">
      <c r="C291" s="10"/>
      <c r="D291" s="10"/>
    </row>
    <row r="292" spans="3:4" ht="15.75" customHeight="1" x14ac:dyDescent="0.3">
      <c r="C292" s="10"/>
      <c r="D292" s="10"/>
    </row>
    <row r="293" spans="3:4" ht="15.75" customHeight="1" x14ac:dyDescent="0.3">
      <c r="C293" s="10"/>
      <c r="D293" s="10"/>
    </row>
    <row r="294" spans="3:4" ht="15.75" customHeight="1" x14ac:dyDescent="0.3">
      <c r="C294" s="10"/>
      <c r="D294" s="10"/>
    </row>
    <row r="295" spans="3:4" ht="15.75" customHeight="1" x14ac:dyDescent="0.3">
      <c r="C295" s="10"/>
      <c r="D295" s="10"/>
    </row>
    <row r="296" spans="3:4" ht="15.75" customHeight="1" x14ac:dyDescent="0.3">
      <c r="C296" s="10"/>
      <c r="D296" s="10"/>
    </row>
    <row r="297" spans="3:4" ht="15.75" customHeight="1" x14ac:dyDescent="0.3">
      <c r="C297" s="10"/>
      <c r="D297" s="10"/>
    </row>
    <row r="298" spans="3:4" ht="15.75" customHeight="1" x14ac:dyDescent="0.3">
      <c r="C298" s="10"/>
      <c r="D298" s="10"/>
    </row>
    <row r="299" spans="3:4" ht="15.75" customHeight="1" x14ac:dyDescent="0.3">
      <c r="C299" s="10"/>
      <c r="D299" s="10"/>
    </row>
    <row r="300" spans="3:4" ht="15.75" customHeight="1" x14ac:dyDescent="0.3">
      <c r="C300" s="10"/>
      <c r="D300" s="10"/>
    </row>
    <row r="301" spans="3:4" ht="15.75" customHeight="1" x14ac:dyDescent="0.3">
      <c r="C301" s="10"/>
      <c r="D301" s="10"/>
    </row>
    <row r="302" spans="3:4" ht="15.75" customHeight="1" x14ac:dyDescent="0.3">
      <c r="C302" s="10"/>
      <c r="D302" s="10"/>
    </row>
    <row r="303" spans="3:4" ht="15.75" customHeight="1" x14ac:dyDescent="0.3">
      <c r="C303" s="10"/>
      <c r="D303" s="10"/>
    </row>
    <row r="304" spans="3:4" ht="15.75" customHeight="1" x14ac:dyDescent="0.3">
      <c r="C304" s="10"/>
      <c r="D304" s="10"/>
    </row>
    <row r="305" spans="3:4" ht="15.75" customHeight="1" x14ac:dyDescent="0.3">
      <c r="C305" s="10"/>
      <c r="D305" s="10"/>
    </row>
    <row r="306" spans="3:4" ht="15.75" customHeight="1" x14ac:dyDescent="0.3">
      <c r="C306" s="10"/>
      <c r="D306" s="10"/>
    </row>
    <row r="307" spans="3:4" ht="15.75" customHeight="1" x14ac:dyDescent="0.3">
      <c r="C307" s="10"/>
      <c r="D307" s="10"/>
    </row>
    <row r="308" spans="3:4" ht="15.75" customHeight="1" x14ac:dyDescent="0.3">
      <c r="C308" s="10"/>
      <c r="D308" s="10"/>
    </row>
    <row r="309" spans="3:4" ht="15.75" customHeight="1" x14ac:dyDescent="0.3">
      <c r="C309" s="10"/>
      <c r="D309" s="10"/>
    </row>
    <row r="310" spans="3:4" ht="15.75" customHeight="1" x14ac:dyDescent="0.3">
      <c r="C310" s="10"/>
      <c r="D310" s="10"/>
    </row>
    <row r="311" spans="3:4" ht="15.75" customHeight="1" x14ac:dyDescent="0.3">
      <c r="C311" s="10"/>
      <c r="D311" s="10"/>
    </row>
    <row r="312" spans="3:4" ht="15.75" customHeight="1" x14ac:dyDescent="0.3">
      <c r="C312" s="10"/>
      <c r="D312" s="10"/>
    </row>
    <row r="313" spans="3:4" ht="15.75" customHeight="1" x14ac:dyDescent="0.3">
      <c r="C313" s="10"/>
      <c r="D313" s="10"/>
    </row>
    <row r="314" spans="3:4" ht="15.75" customHeight="1" x14ac:dyDescent="0.3">
      <c r="C314" s="10"/>
      <c r="D314" s="10"/>
    </row>
    <row r="315" spans="3:4" ht="15.75" customHeight="1" x14ac:dyDescent="0.3">
      <c r="C315" s="10"/>
      <c r="D315" s="10"/>
    </row>
    <row r="316" spans="3:4" ht="15.75" customHeight="1" x14ac:dyDescent="0.3">
      <c r="C316" s="10"/>
      <c r="D316" s="10"/>
    </row>
    <row r="317" spans="3:4" ht="15.75" customHeight="1" x14ac:dyDescent="0.3">
      <c r="C317" s="10"/>
      <c r="D317" s="10"/>
    </row>
    <row r="318" spans="3:4" ht="15.75" customHeight="1" x14ac:dyDescent="0.3">
      <c r="C318" s="10"/>
      <c r="D318" s="10"/>
    </row>
    <row r="319" spans="3:4" ht="15.75" customHeight="1" x14ac:dyDescent="0.3">
      <c r="C319" s="10"/>
      <c r="D319" s="10"/>
    </row>
    <row r="320" spans="3:4" ht="15.75" customHeight="1" x14ac:dyDescent="0.3">
      <c r="C320" s="10"/>
      <c r="D320" s="10"/>
    </row>
    <row r="321" spans="3:4" ht="15.75" customHeight="1" x14ac:dyDescent="0.3">
      <c r="C321" s="10"/>
      <c r="D321" s="10"/>
    </row>
    <row r="322" spans="3:4" ht="15.75" customHeight="1" x14ac:dyDescent="0.3">
      <c r="C322" s="10"/>
      <c r="D322" s="10"/>
    </row>
    <row r="323" spans="3:4" ht="15.75" customHeight="1" x14ac:dyDescent="0.3">
      <c r="C323" s="10"/>
      <c r="D323" s="10"/>
    </row>
    <row r="324" spans="3:4" ht="15.75" customHeight="1" x14ac:dyDescent="0.3">
      <c r="C324" s="10"/>
      <c r="D324" s="10"/>
    </row>
    <row r="325" spans="3:4" ht="15.75" customHeight="1" x14ac:dyDescent="0.3">
      <c r="C325" s="10"/>
      <c r="D325" s="10"/>
    </row>
    <row r="326" spans="3:4" ht="15.75" customHeight="1" x14ac:dyDescent="0.3">
      <c r="C326" s="10"/>
      <c r="D326" s="10"/>
    </row>
    <row r="327" spans="3:4" ht="15.75" customHeight="1" x14ac:dyDescent="0.3">
      <c r="C327" s="10"/>
      <c r="D327" s="10"/>
    </row>
    <row r="328" spans="3:4" ht="15.75" customHeight="1" x14ac:dyDescent="0.3">
      <c r="C328" s="10"/>
      <c r="D328" s="10"/>
    </row>
    <row r="329" spans="3:4" ht="15.75" customHeight="1" x14ac:dyDescent="0.3">
      <c r="C329" s="10"/>
      <c r="D329" s="10"/>
    </row>
    <row r="330" spans="3:4" ht="15.75" customHeight="1" x14ac:dyDescent="0.3">
      <c r="C330" s="10"/>
      <c r="D330" s="10"/>
    </row>
    <row r="331" spans="3:4" ht="15.75" customHeight="1" x14ac:dyDescent="0.3">
      <c r="C331" s="10"/>
      <c r="D331" s="10"/>
    </row>
    <row r="332" spans="3:4" ht="15.75" customHeight="1" x14ac:dyDescent="0.3">
      <c r="C332" s="10"/>
      <c r="D332" s="10"/>
    </row>
    <row r="333" spans="3:4" ht="15.75" customHeight="1" x14ac:dyDescent="0.3">
      <c r="C333" s="10"/>
      <c r="D333" s="10"/>
    </row>
    <row r="334" spans="3:4" ht="15.75" customHeight="1" x14ac:dyDescent="0.3">
      <c r="C334" s="10"/>
      <c r="D334" s="10"/>
    </row>
    <row r="335" spans="3:4" ht="15.75" customHeight="1" x14ac:dyDescent="0.3">
      <c r="C335" s="10"/>
      <c r="D335" s="10"/>
    </row>
    <row r="336" spans="3:4" ht="15.75" customHeight="1" x14ac:dyDescent="0.3">
      <c r="C336" s="10"/>
      <c r="D336" s="10"/>
    </row>
    <row r="337" spans="3:4" ht="15.75" customHeight="1" x14ac:dyDescent="0.3">
      <c r="C337" s="10"/>
      <c r="D337" s="10"/>
    </row>
    <row r="338" spans="3:4" ht="15.75" customHeight="1" x14ac:dyDescent="0.3">
      <c r="C338" s="10"/>
      <c r="D338" s="10"/>
    </row>
    <row r="339" spans="3:4" ht="15.75" customHeight="1" x14ac:dyDescent="0.3">
      <c r="C339" s="10"/>
      <c r="D339" s="10"/>
    </row>
    <row r="340" spans="3:4" ht="15.75" customHeight="1" x14ac:dyDescent="0.3">
      <c r="C340" s="10"/>
      <c r="D340" s="10"/>
    </row>
    <row r="341" spans="3:4" ht="15.75" customHeight="1" x14ac:dyDescent="0.3">
      <c r="C341" s="10"/>
      <c r="D341" s="10"/>
    </row>
    <row r="342" spans="3:4" ht="15.75" customHeight="1" x14ac:dyDescent="0.3">
      <c r="C342" s="10"/>
      <c r="D342" s="10"/>
    </row>
    <row r="343" spans="3:4" ht="15.75" customHeight="1" x14ac:dyDescent="0.3">
      <c r="C343" s="10"/>
      <c r="D343" s="10"/>
    </row>
    <row r="344" spans="3:4" ht="15.75" customHeight="1" x14ac:dyDescent="0.3">
      <c r="C344" s="10"/>
      <c r="D344" s="10"/>
    </row>
    <row r="345" spans="3:4" ht="15.75" customHeight="1" x14ac:dyDescent="0.3">
      <c r="C345" s="10"/>
      <c r="D345" s="10"/>
    </row>
    <row r="346" spans="3:4" ht="15.75" customHeight="1" x14ac:dyDescent="0.3">
      <c r="C346" s="10"/>
      <c r="D346" s="10"/>
    </row>
    <row r="347" spans="3:4" ht="15.75" customHeight="1" x14ac:dyDescent="0.3">
      <c r="C347" s="10"/>
      <c r="D347" s="10"/>
    </row>
    <row r="348" spans="3:4" ht="15.75" customHeight="1" x14ac:dyDescent="0.3">
      <c r="C348" s="10"/>
      <c r="D348" s="10"/>
    </row>
    <row r="349" spans="3:4" ht="15.75" customHeight="1" x14ac:dyDescent="0.3">
      <c r="C349" s="10"/>
      <c r="D349" s="10"/>
    </row>
    <row r="350" spans="3:4" ht="15.75" customHeight="1" x14ac:dyDescent="0.3">
      <c r="C350" s="10"/>
      <c r="D350" s="10"/>
    </row>
    <row r="351" spans="3:4" ht="15.75" customHeight="1" x14ac:dyDescent="0.3">
      <c r="C351" s="10"/>
      <c r="D351" s="10"/>
    </row>
    <row r="352" spans="3:4" ht="15.75" customHeight="1" x14ac:dyDescent="0.3">
      <c r="C352" s="10"/>
      <c r="D352" s="10"/>
    </row>
    <row r="353" spans="3:4" ht="15.75" customHeight="1" x14ac:dyDescent="0.3">
      <c r="C353" s="10"/>
      <c r="D353" s="10"/>
    </row>
    <row r="354" spans="3:4" ht="15.75" customHeight="1" x14ac:dyDescent="0.3">
      <c r="C354" s="10"/>
      <c r="D354" s="10"/>
    </row>
    <row r="355" spans="3:4" ht="15.75" customHeight="1" x14ac:dyDescent="0.3">
      <c r="C355" s="10"/>
      <c r="D355" s="10"/>
    </row>
    <row r="356" spans="3:4" ht="15.75" customHeight="1" x14ac:dyDescent="0.3">
      <c r="C356" s="10"/>
      <c r="D356" s="10"/>
    </row>
    <row r="357" spans="3:4" ht="15.75" customHeight="1" x14ac:dyDescent="0.3">
      <c r="C357" s="10"/>
      <c r="D357" s="10"/>
    </row>
    <row r="358" spans="3:4" ht="15.75" customHeight="1" x14ac:dyDescent="0.3">
      <c r="C358" s="10"/>
      <c r="D358" s="10"/>
    </row>
    <row r="359" spans="3:4" ht="15.75" customHeight="1" x14ac:dyDescent="0.3">
      <c r="C359" s="10"/>
      <c r="D359" s="10"/>
    </row>
    <row r="360" spans="3:4" ht="15.75" customHeight="1" x14ac:dyDescent="0.3">
      <c r="C360" s="10"/>
      <c r="D360" s="10"/>
    </row>
    <row r="361" spans="3:4" ht="15.75" customHeight="1" x14ac:dyDescent="0.3">
      <c r="C361" s="10"/>
      <c r="D361" s="10"/>
    </row>
    <row r="362" spans="3:4" ht="15.75" customHeight="1" x14ac:dyDescent="0.3">
      <c r="C362" s="10"/>
      <c r="D362" s="10"/>
    </row>
    <row r="363" spans="3:4" ht="15.75" customHeight="1" x14ac:dyDescent="0.3">
      <c r="C363" s="10"/>
      <c r="D363" s="10"/>
    </row>
    <row r="364" spans="3:4" ht="15.75" customHeight="1" x14ac:dyDescent="0.3">
      <c r="C364" s="10"/>
      <c r="D364" s="10"/>
    </row>
    <row r="365" spans="3:4" ht="15.75" customHeight="1" x14ac:dyDescent="0.3">
      <c r="C365" s="10"/>
      <c r="D365" s="10"/>
    </row>
    <row r="366" spans="3:4" ht="15.75" customHeight="1" x14ac:dyDescent="0.3">
      <c r="C366" s="10"/>
      <c r="D366" s="10"/>
    </row>
    <row r="367" spans="3:4" ht="15.75" customHeight="1" x14ac:dyDescent="0.3">
      <c r="C367" s="10"/>
      <c r="D367" s="10"/>
    </row>
    <row r="368" spans="3:4" ht="15.75" customHeight="1" x14ac:dyDescent="0.3">
      <c r="C368" s="10"/>
      <c r="D368" s="10"/>
    </row>
    <row r="369" spans="3:4" ht="15.75" customHeight="1" x14ac:dyDescent="0.3">
      <c r="C369" s="10"/>
      <c r="D369" s="10"/>
    </row>
    <row r="370" spans="3:4" ht="15.75" customHeight="1" x14ac:dyDescent="0.3">
      <c r="C370" s="10"/>
      <c r="D370" s="10"/>
    </row>
    <row r="371" spans="3:4" ht="15.75" customHeight="1" x14ac:dyDescent="0.3">
      <c r="C371" s="10"/>
      <c r="D371" s="10"/>
    </row>
    <row r="372" spans="3:4" ht="15.75" customHeight="1" x14ac:dyDescent="0.3">
      <c r="C372" s="10"/>
      <c r="D372" s="10"/>
    </row>
    <row r="373" spans="3:4" ht="15.75" customHeight="1" x14ac:dyDescent="0.3">
      <c r="C373" s="10"/>
      <c r="D373" s="10"/>
    </row>
    <row r="374" spans="3:4" ht="15.75" customHeight="1" x14ac:dyDescent="0.3">
      <c r="C374" s="10"/>
      <c r="D374" s="10"/>
    </row>
    <row r="375" spans="3:4" ht="15.75" customHeight="1" x14ac:dyDescent="0.3">
      <c r="C375" s="10"/>
      <c r="D375" s="10"/>
    </row>
    <row r="376" spans="3:4" ht="15.75" customHeight="1" x14ac:dyDescent="0.3">
      <c r="C376" s="10"/>
      <c r="D376" s="10"/>
    </row>
    <row r="377" spans="3:4" ht="15.75" customHeight="1" x14ac:dyDescent="0.3">
      <c r="C377" s="10"/>
      <c r="D377" s="10"/>
    </row>
    <row r="378" spans="3:4" ht="15.75" customHeight="1" x14ac:dyDescent="0.3">
      <c r="C378" s="10"/>
      <c r="D378" s="10"/>
    </row>
    <row r="379" spans="3:4" ht="15.75" customHeight="1" x14ac:dyDescent="0.3">
      <c r="C379" s="10"/>
      <c r="D379" s="10"/>
    </row>
    <row r="380" spans="3:4" ht="15.75" customHeight="1" x14ac:dyDescent="0.3">
      <c r="C380" s="10"/>
      <c r="D380" s="10"/>
    </row>
    <row r="381" spans="3:4" ht="15.75" customHeight="1" x14ac:dyDescent="0.3">
      <c r="C381" s="10"/>
      <c r="D381" s="10"/>
    </row>
    <row r="382" spans="3:4" ht="15.75" customHeight="1" x14ac:dyDescent="0.3">
      <c r="C382" s="10"/>
      <c r="D382" s="10"/>
    </row>
    <row r="383" spans="3:4" ht="15.75" customHeight="1" x14ac:dyDescent="0.3">
      <c r="C383" s="10"/>
      <c r="D383" s="10"/>
    </row>
    <row r="384" spans="3:4" ht="15.75" customHeight="1" x14ac:dyDescent="0.3">
      <c r="C384" s="10"/>
      <c r="D384" s="10"/>
    </row>
    <row r="385" spans="3:4" ht="15.75" customHeight="1" x14ac:dyDescent="0.3">
      <c r="C385" s="10"/>
      <c r="D385" s="10"/>
    </row>
    <row r="386" spans="3:4" ht="15.75" customHeight="1" x14ac:dyDescent="0.3">
      <c r="C386" s="10"/>
      <c r="D386" s="10"/>
    </row>
    <row r="387" spans="3:4" ht="15.75" customHeight="1" x14ac:dyDescent="0.3">
      <c r="C387" s="10"/>
      <c r="D387" s="10"/>
    </row>
    <row r="388" spans="3:4" ht="15.75" customHeight="1" x14ac:dyDescent="0.3">
      <c r="C388" s="10"/>
      <c r="D388" s="10"/>
    </row>
    <row r="389" spans="3:4" ht="15.75" customHeight="1" x14ac:dyDescent="0.3">
      <c r="C389" s="10"/>
      <c r="D389" s="10"/>
    </row>
    <row r="390" spans="3:4" ht="15.75" customHeight="1" x14ac:dyDescent="0.3">
      <c r="C390" s="10"/>
      <c r="D390" s="10"/>
    </row>
    <row r="391" spans="3:4" ht="15.75" customHeight="1" x14ac:dyDescent="0.3">
      <c r="C391" s="10"/>
      <c r="D391" s="10"/>
    </row>
    <row r="392" spans="3:4" ht="15.75" customHeight="1" x14ac:dyDescent="0.3">
      <c r="C392" s="10"/>
      <c r="D392" s="10"/>
    </row>
    <row r="393" spans="3:4" ht="15.75" customHeight="1" x14ac:dyDescent="0.3">
      <c r="C393" s="10"/>
      <c r="D393" s="10"/>
    </row>
    <row r="394" spans="3:4" ht="15.75" customHeight="1" x14ac:dyDescent="0.3">
      <c r="C394" s="10"/>
      <c r="D394" s="10"/>
    </row>
    <row r="395" spans="3:4" ht="15.75" customHeight="1" x14ac:dyDescent="0.3">
      <c r="C395" s="10"/>
      <c r="D395" s="10"/>
    </row>
    <row r="396" spans="3:4" ht="15.75" customHeight="1" x14ac:dyDescent="0.3">
      <c r="C396" s="10"/>
      <c r="D396" s="10"/>
    </row>
    <row r="397" spans="3:4" ht="15.75" customHeight="1" x14ac:dyDescent="0.3">
      <c r="C397" s="10"/>
      <c r="D397" s="10"/>
    </row>
    <row r="398" spans="3:4" ht="15.75" customHeight="1" x14ac:dyDescent="0.3">
      <c r="C398" s="10"/>
      <c r="D398" s="10"/>
    </row>
    <row r="399" spans="3:4" ht="15.75" customHeight="1" x14ac:dyDescent="0.3">
      <c r="C399" s="10"/>
      <c r="D399" s="10"/>
    </row>
    <row r="400" spans="3:4" ht="15.75" customHeight="1" x14ac:dyDescent="0.3">
      <c r="C400" s="10"/>
      <c r="D400" s="10"/>
    </row>
    <row r="401" spans="3:4" ht="15.75" customHeight="1" x14ac:dyDescent="0.3">
      <c r="C401" s="10"/>
      <c r="D401" s="10"/>
    </row>
    <row r="402" spans="3:4" ht="15.75" customHeight="1" x14ac:dyDescent="0.3">
      <c r="C402" s="10"/>
      <c r="D402" s="10"/>
    </row>
    <row r="403" spans="3:4" ht="15.75" customHeight="1" x14ac:dyDescent="0.3">
      <c r="C403" s="10"/>
      <c r="D403" s="10"/>
    </row>
    <row r="404" spans="3:4" ht="15.75" customHeight="1" x14ac:dyDescent="0.3">
      <c r="C404" s="10"/>
      <c r="D404" s="10"/>
    </row>
    <row r="405" spans="3:4" ht="15.75" customHeight="1" x14ac:dyDescent="0.3">
      <c r="C405" s="10"/>
      <c r="D405" s="10"/>
    </row>
    <row r="406" spans="3:4" ht="15.75" customHeight="1" x14ac:dyDescent="0.3">
      <c r="C406" s="10"/>
      <c r="D406" s="10"/>
    </row>
    <row r="407" spans="3:4" ht="15.75" customHeight="1" x14ac:dyDescent="0.3">
      <c r="C407" s="10"/>
      <c r="D407" s="10"/>
    </row>
    <row r="408" spans="3:4" ht="15.75" customHeight="1" x14ac:dyDescent="0.3">
      <c r="C408" s="10"/>
      <c r="D408" s="10"/>
    </row>
    <row r="409" spans="3:4" ht="15.75" customHeight="1" x14ac:dyDescent="0.3">
      <c r="C409" s="10"/>
      <c r="D409" s="10"/>
    </row>
    <row r="410" spans="3:4" ht="15.75" customHeight="1" x14ac:dyDescent="0.3">
      <c r="C410" s="10"/>
      <c r="D410" s="10"/>
    </row>
    <row r="411" spans="3:4" ht="15.75" customHeight="1" x14ac:dyDescent="0.3">
      <c r="C411" s="10"/>
      <c r="D411" s="10"/>
    </row>
    <row r="412" spans="3:4" ht="15.75" customHeight="1" x14ac:dyDescent="0.3">
      <c r="C412" s="10"/>
      <c r="D412" s="10"/>
    </row>
    <row r="413" spans="3:4" ht="15.75" customHeight="1" x14ac:dyDescent="0.3">
      <c r="C413" s="10"/>
      <c r="D413" s="10"/>
    </row>
    <row r="414" spans="3:4" ht="15.75" customHeight="1" x14ac:dyDescent="0.3">
      <c r="C414" s="10"/>
      <c r="D414" s="10"/>
    </row>
    <row r="415" spans="3:4" ht="15.75" customHeight="1" x14ac:dyDescent="0.3">
      <c r="C415" s="10"/>
      <c r="D415" s="10"/>
    </row>
    <row r="416" spans="3:4" ht="15.75" customHeight="1" x14ac:dyDescent="0.3">
      <c r="C416" s="10"/>
      <c r="D416" s="10"/>
    </row>
    <row r="417" spans="3:4" ht="15.75" customHeight="1" x14ac:dyDescent="0.3">
      <c r="C417" s="10"/>
      <c r="D417" s="10"/>
    </row>
    <row r="418" spans="3:4" ht="15.75" customHeight="1" x14ac:dyDescent="0.3">
      <c r="C418" s="10"/>
      <c r="D418" s="10"/>
    </row>
    <row r="419" spans="3:4" ht="15.75" customHeight="1" x14ac:dyDescent="0.3">
      <c r="C419" s="10"/>
      <c r="D419" s="10"/>
    </row>
    <row r="420" spans="3:4" ht="15.75" customHeight="1" x14ac:dyDescent="0.3">
      <c r="C420" s="10"/>
      <c r="D420" s="10"/>
    </row>
    <row r="421" spans="3:4" ht="15.75" customHeight="1" x14ac:dyDescent="0.3">
      <c r="C421" s="10"/>
      <c r="D421" s="10"/>
    </row>
    <row r="422" spans="3:4" ht="15.75" customHeight="1" x14ac:dyDescent="0.3">
      <c r="C422" s="10"/>
      <c r="D422" s="10"/>
    </row>
    <row r="423" spans="3:4" ht="15.75" customHeight="1" x14ac:dyDescent="0.3">
      <c r="C423" s="10"/>
      <c r="D423" s="10"/>
    </row>
    <row r="424" spans="3:4" ht="15.75" customHeight="1" x14ac:dyDescent="0.3">
      <c r="C424" s="10"/>
      <c r="D424" s="10"/>
    </row>
    <row r="425" spans="3:4" ht="15.75" customHeight="1" x14ac:dyDescent="0.3">
      <c r="C425" s="10"/>
      <c r="D425" s="10"/>
    </row>
    <row r="426" spans="3:4" ht="15.75" customHeight="1" x14ac:dyDescent="0.3">
      <c r="C426" s="10"/>
      <c r="D426" s="10"/>
    </row>
    <row r="427" spans="3:4" ht="15.75" customHeight="1" x14ac:dyDescent="0.3">
      <c r="C427" s="10"/>
      <c r="D427" s="10"/>
    </row>
    <row r="428" spans="3:4" ht="15.75" customHeight="1" x14ac:dyDescent="0.3">
      <c r="C428" s="10"/>
      <c r="D428" s="10"/>
    </row>
    <row r="429" spans="3:4" ht="15.75" customHeight="1" x14ac:dyDescent="0.3">
      <c r="C429" s="10"/>
      <c r="D429" s="10"/>
    </row>
    <row r="430" spans="3:4" ht="15.75" customHeight="1" x14ac:dyDescent="0.3">
      <c r="C430" s="10"/>
      <c r="D430" s="10"/>
    </row>
    <row r="431" spans="3:4" ht="15.75" customHeight="1" x14ac:dyDescent="0.3">
      <c r="C431" s="10"/>
      <c r="D431" s="10"/>
    </row>
    <row r="432" spans="3:4" ht="15.75" customHeight="1" x14ac:dyDescent="0.3">
      <c r="C432" s="10"/>
      <c r="D432" s="10"/>
    </row>
    <row r="433" spans="3:4" ht="15.75" customHeight="1" x14ac:dyDescent="0.3">
      <c r="C433" s="10"/>
      <c r="D433" s="10"/>
    </row>
    <row r="434" spans="3:4" ht="15.75" customHeight="1" x14ac:dyDescent="0.3">
      <c r="C434" s="10"/>
      <c r="D434" s="10"/>
    </row>
    <row r="435" spans="3:4" ht="15.75" customHeight="1" x14ac:dyDescent="0.3">
      <c r="C435" s="10"/>
      <c r="D435" s="10"/>
    </row>
    <row r="436" spans="3:4" ht="15.75" customHeight="1" x14ac:dyDescent="0.3">
      <c r="C436" s="10"/>
      <c r="D436" s="10"/>
    </row>
    <row r="437" spans="3:4" ht="15.75" customHeight="1" x14ac:dyDescent="0.3">
      <c r="C437" s="10"/>
      <c r="D437" s="10"/>
    </row>
    <row r="438" spans="3:4" ht="15.75" customHeight="1" x14ac:dyDescent="0.3">
      <c r="C438" s="10"/>
      <c r="D438" s="10"/>
    </row>
    <row r="439" spans="3:4" ht="15.75" customHeight="1" x14ac:dyDescent="0.3">
      <c r="C439" s="10"/>
      <c r="D439" s="10"/>
    </row>
    <row r="440" spans="3:4" ht="15.75" customHeight="1" x14ac:dyDescent="0.3">
      <c r="C440" s="10"/>
      <c r="D440" s="10"/>
    </row>
    <row r="441" spans="3:4" ht="15.75" customHeight="1" x14ac:dyDescent="0.3">
      <c r="C441" s="10"/>
      <c r="D441" s="10"/>
    </row>
    <row r="442" spans="3:4" ht="15.75" customHeight="1" x14ac:dyDescent="0.3">
      <c r="C442" s="10"/>
      <c r="D442" s="10"/>
    </row>
    <row r="443" spans="3:4" ht="15.75" customHeight="1" x14ac:dyDescent="0.3">
      <c r="C443" s="10"/>
      <c r="D443" s="10"/>
    </row>
    <row r="444" spans="3:4" ht="15.75" customHeight="1" x14ac:dyDescent="0.3">
      <c r="C444" s="10"/>
      <c r="D444" s="10"/>
    </row>
    <row r="445" spans="3:4" ht="15.75" customHeight="1" x14ac:dyDescent="0.3">
      <c r="C445" s="10"/>
      <c r="D445" s="10"/>
    </row>
    <row r="446" spans="3:4" ht="15.75" customHeight="1" x14ac:dyDescent="0.3">
      <c r="C446" s="10"/>
      <c r="D446" s="10"/>
    </row>
    <row r="447" spans="3:4" ht="15.75" customHeight="1" x14ac:dyDescent="0.3">
      <c r="C447" s="10"/>
      <c r="D447" s="10"/>
    </row>
    <row r="448" spans="3:4" ht="15.75" customHeight="1" x14ac:dyDescent="0.3">
      <c r="C448" s="10"/>
      <c r="D448" s="10"/>
    </row>
    <row r="449" spans="3:4" ht="15.75" customHeight="1" x14ac:dyDescent="0.3">
      <c r="C449" s="10"/>
      <c r="D449" s="10"/>
    </row>
    <row r="450" spans="3:4" ht="15.75" customHeight="1" x14ac:dyDescent="0.3">
      <c r="C450" s="10"/>
      <c r="D450" s="10"/>
    </row>
    <row r="451" spans="3:4" ht="15.75" customHeight="1" x14ac:dyDescent="0.3">
      <c r="C451" s="10"/>
      <c r="D451" s="10"/>
    </row>
    <row r="452" spans="3:4" ht="15.75" customHeight="1" x14ac:dyDescent="0.3">
      <c r="C452" s="10"/>
      <c r="D452" s="10"/>
    </row>
    <row r="453" spans="3:4" ht="15.75" customHeight="1" x14ac:dyDescent="0.3">
      <c r="C453" s="10"/>
      <c r="D453" s="10"/>
    </row>
    <row r="454" spans="3:4" ht="15.75" customHeight="1" x14ac:dyDescent="0.3">
      <c r="C454" s="10"/>
      <c r="D454" s="10"/>
    </row>
    <row r="455" spans="3:4" ht="15.75" customHeight="1" x14ac:dyDescent="0.3">
      <c r="C455" s="10"/>
      <c r="D455" s="10"/>
    </row>
    <row r="456" spans="3:4" ht="15.75" customHeight="1" x14ac:dyDescent="0.3">
      <c r="C456" s="10"/>
      <c r="D456" s="10"/>
    </row>
    <row r="457" spans="3:4" ht="15.75" customHeight="1" x14ac:dyDescent="0.3">
      <c r="C457" s="10"/>
      <c r="D457" s="10"/>
    </row>
    <row r="458" spans="3:4" ht="15.75" customHeight="1" x14ac:dyDescent="0.3">
      <c r="C458" s="10"/>
      <c r="D458" s="10"/>
    </row>
    <row r="459" spans="3:4" ht="15.75" customHeight="1" x14ac:dyDescent="0.3">
      <c r="C459" s="10"/>
      <c r="D459" s="10"/>
    </row>
    <row r="460" spans="3:4" ht="15.75" customHeight="1" x14ac:dyDescent="0.3">
      <c r="C460" s="10"/>
      <c r="D460" s="10"/>
    </row>
    <row r="461" spans="3:4" ht="15.75" customHeight="1" x14ac:dyDescent="0.3">
      <c r="C461" s="10"/>
      <c r="D461" s="10"/>
    </row>
    <row r="462" spans="3:4" ht="15.75" customHeight="1" x14ac:dyDescent="0.3">
      <c r="C462" s="10"/>
      <c r="D462" s="10"/>
    </row>
    <row r="463" spans="3:4" ht="15.75" customHeight="1" x14ac:dyDescent="0.3">
      <c r="C463" s="10"/>
      <c r="D463" s="10"/>
    </row>
    <row r="464" spans="3:4" ht="15.75" customHeight="1" x14ac:dyDescent="0.3">
      <c r="C464" s="10"/>
      <c r="D464" s="10"/>
    </row>
    <row r="465" spans="3:4" ht="15.75" customHeight="1" x14ac:dyDescent="0.3">
      <c r="C465" s="10"/>
      <c r="D465" s="10"/>
    </row>
    <row r="466" spans="3:4" ht="15.75" customHeight="1" x14ac:dyDescent="0.3">
      <c r="C466" s="10"/>
      <c r="D466" s="10"/>
    </row>
    <row r="467" spans="3:4" ht="15.75" customHeight="1" x14ac:dyDescent="0.3">
      <c r="C467" s="10"/>
      <c r="D467" s="10"/>
    </row>
    <row r="468" spans="3:4" ht="15.75" customHeight="1" x14ac:dyDescent="0.3">
      <c r="C468" s="10"/>
      <c r="D468" s="10"/>
    </row>
    <row r="469" spans="3:4" ht="15.75" customHeight="1" x14ac:dyDescent="0.3">
      <c r="C469" s="10"/>
      <c r="D469" s="10"/>
    </row>
    <row r="470" spans="3:4" ht="15.75" customHeight="1" x14ac:dyDescent="0.3">
      <c r="C470" s="10"/>
      <c r="D470" s="10"/>
    </row>
    <row r="471" spans="3:4" ht="15.75" customHeight="1" x14ac:dyDescent="0.3">
      <c r="C471" s="10"/>
      <c r="D471" s="10"/>
    </row>
    <row r="472" spans="3:4" ht="15.75" customHeight="1" x14ac:dyDescent="0.3">
      <c r="C472" s="10"/>
      <c r="D472" s="10"/>
    </row>
    <row r="473" spans="3:4" ht="15.75" customHeight="1" x14ac:dyDescent="0.3">
      <c r="C473" s="10"/>
      <c r="D473" s="10"/>
    </row>
    <row r="474" spans="3:4" ht="15.75" customHeight="1" x14ac:dyDescent="0.3">
      <c r="C474" s="10"/>
      <c r="D474" s="10"/>
    </row>
    <row r="475" spans="3:4" ht="15.75" customHeight="1" x14ac:dyDescent="0.3">
      <c r="C475" s="10"/>
      <c r="D475" s="10"/>
    </row>
    <row r="476" spans="3:4" ht="15.75" customHeight="1" x14ac:dyDescent="0.3">
      <c r="C476" s="10"/>
      <c r="D476" s="10"/>
    </row>
    <row r="477" spans="3:4" ht="15.75" customHeight="1" x14ac:dyDescent="0.3">
      <c r="C477" s="10"/>
      <c r="D477" s="10"/>
    </row>
    <row r="478" spans="3:4" ht="15.75" customHeight="1" x14ac:dyDescent="0.3">
      <c r="C478" s="10"/>
      <c r="D478" s="10"/>
    </row>
    <row r="479" spans="3:4" ht="15.75" customHeight="1" x14ac:dyDescent="0.3">
      <c r="C479" s="10"/>
      <c r="D479" s="10"/>
    </row>
    <row r="480" spans="3:4" ht="15.75" customHeight="1" x14ac:dyDescent="0.3">
      <c r="C480" s="10"/>
      <c r="D480" s="10"/>
    </row>
    <row r="481" spans="3:4" ht="15.75" customHeight="1" x14ac:dyDescent="0.3">
      <c r="C481" s="10"/>
      <c r="D481" s="10"/>
    </row>
    <row r="482" spans="3:4" ht="15.75" customHeight="1" x14ac:dyDescent="0.3">
      <c r="C482" s="10"/>
      <c r="D482" s="10"/>
    </row>
    <row r="483" spans="3:4" ht="15.75" customHeight="1" x14ac:dyDescent="0.3">
      <c r="C483" s="10"/>
      <c r="D483" s="10"/>
    </row>
    <row r="484" spans="3:4" ht="15.75" customHeight="1" x14ac:dyDescent="0.3">
      <c r="C484" s="10"/>
      <c r="D484" s="10"/>
    </row>
    <row r="485" spans="3:4" ht="15.75" customHeight="1" x14ac:dyDescent="0.3">
      <c r="C485" s="10"/>
      <c r="D485" s="10"/>
    </row>
    <row r="486" spans="3:4" ht="15.75" customHeight="1" x14ac:dyDescent="0.3">
      <c r="C486" s="10"/>
      <c r="D486" s="10"/>
    </row>
    <row r="487" spans="3:4" ht="15.75" customHeight="1" x14ac:dyDescent="0.3">
      <c r="C487" s="10"/>
      <c r="D487" s="10"/>
    </row>
    <row r="488" spans="3:4" ht="15.75" customHeight="1" x14ac:dyDescent="0.3">
      <c r="C488" s="10"/>
      <c r="D488" s="10"/>
    </row>
    <row r="489" spans="3:4" ht="15.75" customHeight="1" x14ac:dyDescent="0.3">
      <c r="C489" s="10"/>
      <c r="D489" s="10"/>
    </row>
    <row r="490" spans="3:4" ht="15.75" customHeight="1" x14ac:dyDescent="0.3">
      <c r="C490" s="10"/>
      <c r="D490" s="10"/>
    </row>
    <row r="491" spans="3:4" ht="15.75" customHeight="1" x14ac:dyDescent="0.3">
      <c r="C491" s="10"/>
      <c r="D491" s="10"/>
    </row>
    <row r="492" spans="3:4" ht="15.75" customHeight="1" x14ac:dyDescent="0.3">
      <c r="C492" s="10"/>
      <c r="D492" s="10"/>
    </row>
    <row r="493" spans="3:4" ht="15.75" customHeight="1" x14ac:dyDescent="0.3">
      <c r="C493" s="10"/>
      <c r="D493" s="10"/>
    </row>
    <row r="494" spans="3:4" ht="15.75" customHeight="1" x14ac:dyDescent="0.3">
      <c r="C494" s="10"/>
      <c r="D494" s="10"/>
    </row>
    <row r="495" spans="3:4" ht="15.75" customHeight="1" x14ac:dyDescent="0.3">
      <c r="C495" s="10"/>
      <c r="D495" s="10"/>
    </row>
    <row r="496" spans="3:4" ht="15.75" customHeight="1" x14ac:dyDescent="0.3">
      <c r="C496" s="10"/>
      <c r="D496" s="10"/>
    </row>
    <row r="497" spans="3:4" ht="15.75" customHeight="1" x14ac:dyDescent="0.3">
      <c r="C497" s="10"/>
      <c r="D497" s="10"/>
    </row>
    <row r="498" spans="3:4" ht="15.75" customHeight="1" x14ac:dyDescent="0.3">
      <c r="C498" s="10"/>
      <c r="D498" s="10"/>
    </row>
    <row r="499" spans="3:4" ht="15.75" customHeight="1" x14ac:dyDescent="0.3">
      <c r="C499" s="10"/>
      <c r="D499" s="10"/>
    </row>
    <row r="500" spans="3:4" ht="15.75" customHeight="1" x14ac:dyDescent="0.3">
      <c r="C500" s="10"/>
      <c r="D500" s="10"/>
    </row>
    <row r="501" spans="3:4" ht="15.75" customHeight="1" x14ac:dyDescent="0.3">
      <c r="C501" s="10"/>
      <c r="D501" s="10"/>
    </row>
    <row r="502" spans="3:4" ht="15.75" customHeight="1" x14ac:dyDescent="0.3">
      <c r="C502" s="10"/>
      <c r="D502" s="10"/>
    </row>
    <row r="503" spans="3:4" ht="15.75" customHeight="1" x14ac:dyDescent="0.3">
      <c r="C503" s="10"/>
      <c r="D503" s="10"/>
    </row>
    <row r="504" spans="3:4" ht="15.75" customHeight="1" x14ac:dyDescent="0.3">
      <c r="C504" s="10"/>
      <c r="D504" s="10"/>
    </row>
    <row r="505" spans="3:4" ht="15.75" customHeight="1" x14ac:dyDescent="0.3">
      <c r="C505" s="10"/>
      <c r="D505" s="10"/>
    </row>
    <row r="506" spans="3:4" ht="15.75" customHeight="1" x14ac:dyDescent="0.3">
      <c r="C506" s="10"/>
      <c r="D506" s="10"/>
    </row>
    <row r="507" spans="3:4" ht="15.75" customHeight="1" x14ac:dyDescent="0.3">
      <c r="C507" s="10"/>
      <c r="D507" s="10"/>
    </row>
    <row r="508" spans="3:4" ht="15.75" customHeight="1" x14ac:dyDescent="0.3">
      <c r="C508" s="10"/>
      <c r="D508" s="10"/>
    </row>
    <row r="509" spans="3:4" ht="15.75" customHeight="1" x14ac:dyDescent="0.3">
      <c r="C509" s="10"/>
      <c r="D509" s="10"/>
    </row>
    <row r="510" spans="3:4" ht="15.75" customHeight="1" x14ac:dyDescent="0.3">
      <c r="C510" s="10"/>
      <c r="D510" s="10"/>
    </row>
    <row r="511" spans="3:4" ht="15.75" customHeight="1" x14ac:dyDescent="0.3">
      <c r="C511" s="10"/>
      <c r="D511" s="10"/>
    </row>
    <row r="512" spans="3:4" ht="15.75" customHeight="1" x14ac:dyDescent="0.3">
      <c r="C512" s="10"/>
      <c r="D512" s="10"/>
    </row>
    <row r="513" spans="3:4" ht="15.75" customHeight="1" x14ac:dyDescent="0.3">
      <c r="C513" s="10"/>
      <c r="D513" s="10"/>
    </row>
    <row r="514" spans="3:4" ht="15.75" customHeight="1" x14ac:dyDescent="0.3">
      <c r="C514" s="10"/>
      <c r="D514" s="10"/>
    </row>
    <row r="515" spans="3:4" ht="15.75" customHeight="1" x14ac:dyDescent="0.3">
      <c r="C515" s="10"/>
      <c r="D515" s="10"/>
    </row>
    <row r="516" spans="3:4" ht="15.75" customHeight="1" x14ac:dyDescent="0.3">
      <c r="C516" s="10"/>
      <c r="D516" s="10"/>
    </row>
    <row r="517" spans="3:4" ht="15.75" customHeight="1" x14ac:dyDescent="0.3">
      <c r="C517" s="10"/>
      <c r="D517" s="10"/>
    </row>
    <row r="518" spans="3:4" ht="15.75" customHeight="1" x14ac:dyDescent="0.3">
      <c r="C518" s="10"/>
      <c r="D518" s="10"/>
    </row>
    <row r="519" spans="3:4" ht="15.75" customHeight="1" x14ac:dyDescent="0.3">
      <c r="C519" s="10"/>
      <c r="D519" s="10"/>
    </row>
    <row r="520" spans="3:4" ht="15.75" customHeight="1" x14ac:dyDescent="0.3">
      <c r="C520" s="10"/>
      <c r="D520" s="10"/>
    </row>
    <row r="521" spans="3:4" ht="15.75" customHeight="1" x14ac:dyDescent="0.3">
      <c r="C521" s="10"/>
      <c r="D521" s="10"/>
    </row>
    <row r="522" spans="3:4" ht="15.75" customHeight="1" x14ac:dyDescent="0.3">
      <c r="C522" s="10"/>
      <c r="D522" s="10"/>
    </row>
    <row r="523" spans="3:4" ht="15.75" customHeight="1" x14ac:dyDescent="0.3">
      <c r="C523" s="10"/>
      <c r="D523" s="10"/>
    </row>
    <row r="524" spans="3:4" ht="15.75" customHeight="1" x14ac:dyDescent="0.3">
      <c r="C524" s="10"/>
      <c r="D524" s="10"/>
    </row>
    <row r="525" spans="3:4" ht="15.75" customHeight="1" x14ac:dyDescent="0.3">
      <c r="C525" s="10"/>
      <c r="D525" s="10"/>
    </row>
    <row r="526" spans="3:4" ht="15.75" customHeight="1" x14ac:dyDescent="0.3">
      <c r="C526" s="10"/>
      <c r="D526" s="10"/>
    </row>
    <row r="527" spans="3:4" ht="15.75" customHeight="1" x14ac:dyDescent="0.3">
      <c r="C527" s="10"/>
      <c r="D527" s="10"/>
    </row>
    <row r="528" spans="3:4" ht="15.75" customHeight="1" x14ac:dyDescent="0.3">
      <c r="C528" s="10"/>
      <c r="D528" s="10"/>
    </row>
    <row r="529" spans="3:4" ht="15.75" customHeight="1" x14ac:dyDescent="0.3">
      <c r="C529" s="10"/>
      <c r="D529" s="10"/>
    </row>
    <row r="530" spans="3:4" ht="15.75" customHeight="1" x14ac:dyDescent="0.3">
      <c r="C530" s="10"/>
      <c r="D530" s="10"/>
    </row>
    <row r="531" spans="3:4" ht="15.75" customHeight="1" x14ac:dyDescent="0.3">
      <c r="C531" s="10"/>
      <c r="D531" s="10"/>
    </row>
    <row r="532" spans="3:4" ht="15.75" customHeight="1" x14ac:dyDescent="0.3">
      <c r="C532" s="10"/>
      <c r="D532" s="10"/>
    </row>
    <row r="533" spans="3:4" ht="15.75" customHeight="1" x14ac:dyDescent="0.3">
      <c r="C533" s="10"/>
      <c r="D533" s="10"/>
    </row>
    <row r="534" spans="3:4" ht="15.75" customHeight="1" x14ac:dyDescent="0.3">
      <c r="C534" s="10"/>
      <c r="D534" s="10"/>
    </row>
    <row r="535" spans="3:4" ht="15.75" customHeight="1" x14ac:dyDescent="0.3">
      <c r="C535" s="10"/>
      <c r="D535" s="10"/>
    </row>
    <row r="536" spans="3:4" ht="15.75" customHeight="1" x14ac:dyDescent="0.3">
      <c r="C536" s="10"/>
      <c r="D536" s="10"/>
    </row>
    <row r="537" spans="3:4" ht="15.75" customHeight="1" x14ac:dyDescent="0.3">
      <c r="C537" s="10"/>
      <c r="D537" s="10"/>
    </row>
    <row r="538" spans="3:4" ht="15.75" customHeight="1" x14ac:dyDescent="0.3">
      <c r="C538" s="10"/>
      <c r="D538" s="10"/>
    </row>
    <row r="539" spans="3:4" ht="15.75" customHeight="1" x14ac:dyDescent="0.3">
      <c r="C539" s="10"/>
      <c r="D539" s="10"/>
    </row>
    <row r="540" spans="3:4" ht="15.75" customHeight="1" x14ac:dyDescent="0.3">
      <c r="C540" s="10"/>
      <c r="D540" s="10"/>
    </row>
    <row r="541" spans="3:4" ht="15.75" customHeight="1" x14ac:dyDescent="0.3">
      <c r="C541" s="10"/>
      <c r="D541" s="10"/>
    </row>
    <row r="542" spans="3:4" ht="15.75" customHeight="1" x14ac:dyDescent="0.3">
      <c r="C542" s="10"/>
      <c r="D542" s="10"/>
    </row>
    <row r="543" spans="3:4" ht="15.75" customHeight="1" x14ac:dyDescent="0.3">
      <c r="C543" s="10"/>
      <c r="D543" s="10"/>
    </row>
    <row r="544" spans="3:4" ht="15.75" customHeight="1" x14ac:dyDescent="0.3">
      <c r="C544" s="10"/>
      <c r="D544" s="10"/>
    </row>
    <row r="545" spans="3:4" ht="15.75" customHeight="1" x14ac:dyDescent="0.3">
      <c r="C545" s="10"/>
      <c r="D545" s="10"/>
    </row>
    <row r="546" spans="3:4" ht="15.75" customHeight="1" x14ac:dyDescent="0.3">
      <c r="C546" s="10"/>
      <c r="D546" s="10"/>
    </row>
    <row r="547" spans="3:4" ht="15.75" customHeight="1" x14ac:dyDescent="0.3">
      <c r="C547" s="10"/>
      <c r="D547" s="10"/>
    </row>
    <row r="548" spans="3:4" ht="15.75" customHeight="1" x14ac:dyDescent="0.3">
      <c r="C548" s="10"/>
      <c r="D548" s="10"/>
    </row>
    <row r="549" spans="3:4" ht="15.75" customHeight="1" x14ac:dyDescent="0.3">
      <c r="C549" s="10"/>
      <c r="D549" s="10"/>
    </row>
    <row r="550" spans="3:4" ht="15.75" customHeight="1" x14ac:dyDescent="0.3">
      <c r="C550" s="10"/>
      <c r="D550" s="10"/>
    </row>
    <row r="551" spans="3:4" ht="15.75" customHeight="1" x14ac:dyDescent="0.3">
      <c r="C551" s="10"/>
      <c r="D551" s="10"/>
    </row>
    <row r="552" spans="3:4" ht="15.75" customHeight="1" x14ac:dyDescent="0.3">
      <c r="C552" s="10"/>
      <c r="D552" s="10"/>
    </row>
    <row r="553" spans="3:4" ht="15.75" customHeight="1" x14ac:dyDescent="0.3">
      <c r="C553" s="10"/>
      <c r="D553" s="10"/>
    </row>
    <row r="554" spans="3:4" ht="15.75" customHeight="1" x14ac:dyDescent="0.3">
      <c r="C554" s="10"/>
      <c r="D554" s="10"/>
    </row>
    <row r="555" spans="3:4" ht="15.75" customHeight="1" x14ac:dyDescent="0.3">
      <c r="C555" s="10"/>
      <c r="D555" s="10"/>
    </row>
    <row r="556" spans="3:4" ht="15.75" customHeight="1" x14ac:dyDescent="0.3">
      <c r="C556" s="10"/>
      <c r="D556" s="10"/>
    </row>
    <row r="557" spans="3:4" ht="15.75" customHeight="1" x14ac:dyDescent="0.3">
      <c r="C557" s="10"/>
      <c r="D557" s="10"/>
    </row>
    <row r="558" spans="3:4" ht="15.75" customHeight="1" x14ac:dyDescent="0.3">
      <c r="C558" s="10"/>
      <c r="D558" s="10"/>
    </row>
    <row r="559" spans="3:4" ht="15.75" customHeight="1" x14ac:dyDescent="0.3">
      <c r="C559" s="10"/>
      <c r="D559" s="10"/>
    </row>
    <row r="560" spans="3:4" ht="15.75" customHeight="1" x14ac:dyDescent="0.3">
      <c r="C560" s="10"/>
      <c r="D560" s="10"/>
    </row>
    <row r="561" spans="3:4" ht="15.75" customHeight="1" x14ac:dyDescent="0.3">
      <c r="C561" s="10"/>
      <c r="D561" s="10"/>
    </row>
    <row r="562" spans="3:4" ht="15.75" customHeight="1" x14ac:dyDescent="0.3">
      <c r="C562" s="10"/>
      <c r="D562" s="10"/>
    </row>
    <row r="563" spans="3:4" ht="15.75" customHeight="1" x14ac:dyDescent="0.3">
      <c r="C563" s="10"/>
      <c r="D563" s="10"/>
    </row>
    <row r="564" spans="3:4" ht="15.75" customHeight="1" x14ac:dyDescent="0.3">
      <c r="C564" s="10"/>
      <c r="D564" s="10"/>
    </row>
    <row r="565" spans="3:4" ht="15.75" customHeight="1" x14ac:dyDescent="0.3">
      <c r="C565" s="10"/>
      <c r="D565" s="10"/>
    </row>
    <row r="566" spans="3:4" ht="15.75" customHeight="1" x14ac:dyDescent="0.3">
      <c r="C566" s="10"/>
      <c r="D566" s="10"/>
    </row>
    <row r="567" spans="3:4" ht="15.75" customHeight="1" x14ac:dyDescent="0.3">
      <c r="C567" s="10"/>
      <c r="D567" s="10"/>
    </row>
    <row r="568" spans="3:4" ht="15.75" customHeight="1" x14ac:dyDescent="0.3">
      <c r="C568" s="10"/>
      <c r="D568" s="10"/>
    </row>
    <row r="569" spans="3:4" ht="15.75" customHeight="1" x14ac:dyDescent="0.3">
      <c r="C569" s="10"/>
      <c r="D569" s="10"/>
    </row>
    <row r="570" spans="3:4" ht="15.75" customHeight="1" x14ac:dyDescent="0.3">
      <c r="C570" s="10"/>
      <c r="D570" s="10"/>
    </row>
    <row r="571" spans="3:4" ht="15.75" customHeight="1" x14ac:dyDescent="0.3">
      <c r="C571" s="10"/>
      <c r="D571" s="10"/>
    </row>
    <row r="572" spans="3:4" ht="15.75" customHeight="1" x14ac:dyDescent="0.3">
      <c r="C572" s="10"/>
      <c r="D572" s="10"/>
    </row>
    <row r="573" spans="3:4" ht="15.75" customHeight="1" x14ac:dyDescent="0.3">
      <c r="C573" s="10"/>
      <c r="D573" s="10"/>
    </row>
    <row r="574" spans="3:4" ht="15.75" customHeight="1" x14ac:dyDescent="0.3">
      <c r="C574" s="10"/>
      <c r="D574" s="10"/>
    </row>
    <row r="575" spans="3:4" ht="15.75" customHeight="1" x14ac:dyDescent="0.3">
      <c r="C575" s="10"/>
      <c r="D575" s="10"/>
    </row>
    <row r="576" spans="3:4" ht="15.75" customHeight="1" x14ac:dyDescent="0.3">
      <c r="C576" s="10"/>
      <c r="D576" s="10"/>
    </row>
    <row r="577" spans="3:4" ht="15.75" customHeight="1" x14ac:dyDescent="0.3">
      <c r="C577" s="10"/>
      <c r="D577" s="10"/>
    </row>
    <row r="578" spans="3:4" ht="15.75" customHeight="1" x14ac:dyDescent="0.3">
      <c r="C578" s="10"/>
      <c r="D578" s="10"/>
    </row>
    <row r="579" spans="3:4" ht="15.75" customHeight="1" x14ac:dyDescent="0.3">
      <c r="C579" s="10"/>
      <c r="D579" s="10"/>
    </row>
    <row r="580" spans="3:4" ht="15.75" customHeight="1" x14ac:dyDescent="0.3">
      <c r="C580" s="10"/>
      <c r="D580" s="10"/>
    </row>
    <row r="581" spans="3:4" ht="15.75" customHeight="1" x14ac:dyDescent="0.3">
      <c r="C581" s="10"/>
      <c r="D581" s="10"/>
    </row>
    <row r="582" spans="3:4" ht="15.75" customHeight="1" x14ac:dyDescent="0.3">
      <c r="C582" s="10"/>
      <c r="D582" s="10"/>
    </row>
    <row r="583" spans="3:4" ht="15.75" customHeight="1" x14ac:dyDescent="0.3">
      <c r="C583" s="10"/>
      <c r="D583" s="10"/>
    </row>
    <row r="584" spans="3:4" ht="15.75" customHeight="1" x14ac:dyDescent="0.3">
      <c r="C584" s="10"/>
      <c r="D584" s="10"/>
    </row>
    <row r="585" spans="3:4" ht="15.75" customHeight="1" x14ac:dyDescent="0.3">
      <c r="C585" s="10"/>
      <c r="D585" s="10"/>
    </row>
    <row r="586" spans="3:4" ht="15.75" customHeight="1" x14ac:dyDescent="0.3">
      <c r="C586" s="10"/>
      <c r="D586" s="10"/>
    </row>
    <row r="587" spans="3:4" ht="15.75" customHeight="1" x14ac:dyDescent="0.3">
      <c r="C587" s="10"/>
      <c r="D587" s="10"/>
    </row>
    <row r="588" spans="3:4" ht="15.75" customHeight="1" x14ac:dyDescent="0.3">
      <c r="C588" s="10"/>
      <c r="D588" s="10"/>
    </row>
    <row r="589" spans="3:4" ht="15.75" customHeight="1" x14ac:dyDescent="0.3">
      <c r="C589" s="10"/>
      <c r="D589" s="10"/>
    </row>
    <row r="590" spans="3:4" ht="15.75" customHeight="1" x14ac:dyDescent="0.3">
      <c r="C590" s="10"/>
      <c r="D590" s="10"/>
    </row>
    <row r="591" spans="3:4" ht="15.75" customHeight="1" x14ac:dyDescent="0.3">
      <c r="C591" s="10"/>
      <c r="D591" s="10"/>
    </row>
    <row r="592" spans="3:4" ht="15.75" customHeight="1" x14ac:dyDescent="0.3">
      <c r="C592" s="10"/>
      <c r="D592" s="10"/>
    </row>
    <row r="593" spans="3:4" ht="15.75" customHeight="1" x14ac:dyDescent="0.3">
      <c r="C593" s="10"/>
      <c r="D593" s="10"/>
    </row>
    <row r="594" spans="3:4" ht="15.75" customHeight="1" x14ac:dyDescent="0.3">
      <c r="C594" s="10"/>
      <c r="D594" s="10"/>
    </row>
    <row r="595" spans="3:4" ht="15.75" customHeight="1" x14ac:dyDescent="0.3">
      <c r="C595" s="10"/>
      <c r="D595" s="10"/>
    </row>
    <row r="596" spans="3:4" ht="15.75" customHeight="1" x14ac:dyDescent="0.3">
      <c r="C596" s="10"/>
      <c r="D596" s="10"/>
    </row>
    <row r="597" spans="3:4" ht="15.75" customHeight="1" x14ac:dyDescent="0.3">
      <c r="C597" s="10"/>
      <c r="D597" s="10"/>
    </row>
    <row r="598" spans="3:4" ht="15.75" customHeight="1" x14ac:dyDescent="0.3">
      <c r="C598" s="10"/>
      <c r="D598" s="10"/>
    </row>
    <row r="599" spans="3:4" ht="15.75" customHeight="1" x14ac:dyDescent="0.3">
      <c r="C599" s="10"/>
      <c r="D599" s="10"/>
    </row>
    <row r="600" spans="3:4" ht="15.75" customHeight="1" x14ac:dyDescent="0.3">
      <c r="C600" s="10"/>
      <c r="D600" s="10"/>
    </row>
    <row r="601" spans="3:4" ht="15.75" customHeight="1" x14ac:dyDescent="0.3">
      <c r="C601" s="10"/>
      <c r="D601" s="10"/>
    </row>
    <row r="602" spans="3:4" ht="15.75" customHeight="1" x14ac:dyDescent="0.3">
      <c r="C602" s="10"/>
      <c r="D602" s="10"/>
    </row>
    <row r="603" spans="3:4" ht="15.75" customHeight="1" x14ac:dyDescent="0.3">
      <c r="C603" s="10"/>
      <c r="D603" s="10"/>
    </row>
    <row r="604" spans="3:4" ht="15.75" customHeight="1" x14ac:dyDescent="0.3">
      <c r="C604" s="10"/>
      <c r="D604" s="10"/>
    </row>
    <row r="605" spans="3:4" ht="15.75" customHeight="1" x14ac:dyDescent="0.3">
      <c r="C605" s="10"/>
      <c r="D605" s="10"/>
    </row>
    <row r="606" spans="3:4" ht="15.75" customHeight="1" x14ac:dyDescent="0.3">
      <c r="C606" s="10"/>
      <c r="D606" s="10"/>
    </row>
    <row r="607" spans="3:4" ht="15.75" customHeight="1" x14ac:dyDescent="0.3">
      <c r="C607" s="10"/>
      <c r="D607" s="10"/>
    </row>
    <row r="608" spans="3:4" ht="15.75" customHeight="1" x14ac:dyDescent="0.3">
      <c r="C608" s="10"/>
      <c r="D608" s="10"/>
    </row>
    <row r="609" spans="3:4" ht="15.75" customHeight="1" x14ac:dyDescent="0.3">
      <c r="C609" s="10"/>
      <c r="D609" s="10"/>
    </row>
    <row r="610" spans="3:4" ht="15.75" customHeight="1" x14ac:dyDescent="0.3">
      <c r="C610" s="10"/>
      <c r="D610" s="10"/>
    </row>
    <row r="611" spans="3:4" ht="15.75" customHeight="1" x14ac:dyDescent="0.3">
      <c r="C611" s="10"/>
      <c r="D611" s="10"/>
    </row>
    <row r="612" spans="3:4" ht="15.75" customHeight="1" x14ac:dyDescent="0.3">
      <c r="C612" s="10"/>
      <c r="D612" s="10"/>
    </row>
    <row r="613" spans="3:4" ht="15.75" customHeight="1" x14ac:dyDescent="0.3">
      <c r="C613" s="10"/>
      <c r="D613" s="10"/>
    </row>
    <row r="614" spans="3:4" ht="15.75" customHeight="1" x14ac:dyDescent="0.3">
      <c r="C614" s="10"/>
      <c r="D614" s="10"/>
    </row>
    <row r="615" spans="3:4" ht="15.75" customHeight="1" x14ac:dyDescent="0.3">
      <c r="C615" s="10"/>
      <c r="D615" s="10"/>
    </row>
    <row r="616" spans="3:4" ht="15.75" customHeight="1" x14ac:dyDescent="0.3">
      <c r="C616" s="10"/>
      <c r="D616" s="10"/>
    </row>
    <row r="617" spans="3:4" ht="15.75" customHeight="1" x14ac:dyDescent="0.3">
      <c r="C617" s="10"/>
      <c r="D617" s="10"/>
    </row>
    <row r="618" spans="3:4" ht="15.75" customHeight="1" x14ac:dyDescent="0.3">
      <c r="C618" s="10"/>
      <c r="D618" s="10"/>
    </row>
    <row r="619" spans="3:4" ht="15.75" customHeight="1" x14ac:dyDescent="0.3">
      <c r="C619" s="10"/>
      <c r="D619" s="10"/>
    </row>
    <row r="620" spans="3:4" ht="15.75" customHeight="1" x14ac:dyDescent="0.3">
      <c r="C620" s="10"/>
      <c r="D620" s="10"/>
    </row>
    <row r="621" spans="3:4" ht="15.75" customHeight="1" x14ac:dyDescent="0.3">
      <c r="C621" s="10"/>
      <c r="D621" s="10"/>
    </row>
    <row r="622" spans="3:4" ht="15.75" customHeight="1" x14ac:dyDescent="0.3">
      <c r="C622" s="10"/>
      <c r="D622" s="10"/>
    </row>
    <row r="623" spans="3:4" ht="15.75" customHeight="1" x14ac:dyDescent="0.3">
      <c r="C623" s="10"/>
      <c r="D623" s="10"/>
    </row>
    <row r="624" spans="3:4" ht="15.75" customHeight="1" x14ac:dyDescent="0.3">
      <c r="C624" s="10"/>
      <c r="D624" s="10"/>
    </row>
    <row r="625" spans="3:4" ht="15.75" customHeight="1" x14ac:dyDescent="0.3">
      <c r="C625" s="10"/>
      <c r="D625" s="10"/>
    </row>
    <row r="626" spans="3:4" ht="15.75" customHeight="1" x14ac:dyDescent="0.3">
      <c r="C626" s="10"/>
      <c r="D626" s="10"/>
    </row>
    <row r="627" spans="3:4" ht="15.75" customHeight="1" x14ac:dyDescent="0.3">
      <c r="C627" s="10"/>
      <c r="D627" s="10"/>
    </row>
    <row r="628" spans="3:4" ht="15.75" customHeight="1" x14ac:dyDescent="0.3">
      <c r="C628" s="10"/>
      <c r="D628" s="10"/>
    </row>
    <row r="629" spans="3:4" ht="15.75" customHeight="1" x14ac:dyDescent="0.3">
      <c r="C629" s="10"/>
      <c r="D629" s="10"/>
    </row>
    <row r="630" spans="3:4" ht="15.75" customHeight="1" x14ac:dyDescent="0.3">
      <c r="C630" s="10"/>
      <c r="D630" s="10"/>
    </row>
    <row r="631" spans="3:4" ht="15.75" customHeight="1" x14ac:dyDescent="0.3">
      <c r="C631" s="10"/>
      <c r="D631" s="10"/>
    </row>
    <row r="632" spans="3:4" ht="15.75" customHeight="1" x14ac:dyDescent="0.3">
      <c r="C632" s="10"/>
      <c r="D632" s="10"/>
    </row>
    <row r="633" spans="3:4" ht="15.75" customHeight="1" x14ac:dyDescent="0.3">
      <c r="C633" s="10"/>
      <c r="D633" s="10"/>
    </row>
    <row r="634" spans="3:4" ht="15.75" customHeight="1" x14ac:dyDescent="0.3">
      <c r="C634" s="10"/>
      <c r="D634" s="10"/>
    </row>
    <row r="635" spans="3:4" ht="15.75" customHeight="1" x14ac:dyDescent="0.3">
      <c r="C635" s="10"/>
      <c r="D635" s="10"/>
    </row>
    <row r="636" spans="3:4" ht="15.75" customHeight="1" x14ac:dyDescent="0.3">
      <c r="C636" s="10"/>
      <c r="D636" s="10"/>
    </row>
    <row r="637" spans="3:4" ht="15.75" customHeight="1" x14ac:dyDescent="0.3">
      <c r="C637" s="10"/>
      <c r="D637" s="10"/>
    </row>
    <row r="638" spans="3:4" ht="15.75" customHeight="1" x14ac:dyDescent="0.3">
      <c r="C638" s="10"/>
      <c r="D638" s="10"/>
    </row>
    <row r="639" spans="3:4" ht="15.75" customHeight="1" x14ac:dyDescent="0.3">
      <c r="C639" s="10"/>
      <c r="D639" s="10"/>
    </row>
    <row r="640" spans="3:4" ht="15.75" customHeight="1" x14ac:dyDescent="0.3">
      <c r="C640" s="10"/>
      <c r="D640" s="10"/>
    </row>
    <row r="641" spans="3:4" ht="15.75" customHeight="1" x14ac:dyDescent="0.3">
      <c r="C641" s="10"/>
      <c r="D641" s="10"/>
    </row>
    <row r="642" spans="3:4" ht="15.75" customHeight="1" x14ac:dyDescent="0.3">
      <c r="C642" s="10"/>
      <c r="D642" s="10"/>
    </row>
    <row r="643" spans="3:4" ht="15.75" customHeight="1" x14ac:dyDescent="0.3">
      <c r="C643" s="10"/>
      <c r="D643" s="10"/>
    </row>
    <row r="644" spans="3:4" ht="15.75" customHeight="1" x14ac:dyDescent="0.3">
      <c r="C644" s="10"/>
      <c r="D644" s="10"/>
    </row>
    <row r="645" spans="3:4" ht="15.75" customHeight="1" x14ac:dyDescent="0.3">
      <c r="C645" s="10"/>
      <c r="D645" s="10"/>
    </row>
    <row r="646" spans="3:4" ht="15.75" customHeight="1" x14ac:dyDescent="0.3">
      <c r="C646" s="10"/>
      <c r="D646" s="10"/>
    </row>
    <row r="647" spans="3:4" ht="15.75" customHeight="1" x14ac:dyDescent="0.3">
      <c r="C647" s="10"/>
      <c r="D647" s="10"/>
    </row>
    <row r="648" spans="3:4" ht="15.75" customHeight="1" x14ac:dyDescent="0.3">
      <c r="C648" s="10"/>
      <c r="D648" s="10"/>
    </row>
    <row r="649" spans="3:4" ht="15.75" customHeight="1" x14ac:dyDescent="0.3">
      <c r="C649" s="10"/>
      <c r="D649" s="10"/>
    </row>
    <row r="650" spans="3:4" ht="15.75" customHeight="1" x14ac:dyDescent="0.3">
      <c r="C650" s="10"/>
      <c r="D650" s="10"/>
    </row>
    <row r="651" spans="3:4" ht="15.75" customHeight="1" x14ac:dyDescent="0.3">
      <c r="C651" s="10"/>
      <c r="D651" s="10"/>
    </row>
    <row r="652" spans="3:4" ht="15.75" customHeight="1" x14ac:dyDescent="0.3">
      <c r="C652" s="10"/>
      <c r="D652" s="10"/>
    </row>
    <row r="653" spans="3:4" ht="15.75" customHeight="1" x14ac:dyDescent="0.3">
      <c r="C653" s="10"/>
      <c r="D653" s="10"/>
    </row>
    <row r="654" spans="3:4" ht="15.75" customHeight="1" x14ac:dyDescent="0.3">
      <c r="C654" s="10"/>
      <c r="D654" s="10"/>
    </row>
    <row r="655" spans="3:4" ht="15.75" customHeight="1" x14ac:dyDescent="0.3">
      <c r="C655" s="10"/>
      <c r="D655" s="10"/>
    </row>
    <row r="656" spans="3:4" ht="15.75" customHeight="1" x14ac:dyDescent="0.3">
      <c r="C656" s="10"/>
      <c r="D656" s="10"/>
    </row>
    <row r="657" spans="3:4" ht="15.75" customHeight="1" x14ac:dyDescent="0.3">
      <c r="C657" s="10"/>
      <c r="D657" s="10"/>
    </row>
    <row r="658" spans="3:4" ht="15.75" customHeight="1" x14ac:dyDescent="0.3">
      <c r="C658" s="10"/>
      <c r="D658" s="10"/>
    </row>
    <row r="659" spans="3:4" ht="15.75" customHeight="1" x14ac:dyDescent="0.3">
      <c r="C659" s="10"/>
      <c r="D659" s="10"/>
    </row>
    <row r="660" spans="3:4" ht="15.75" customHeight="1" x14ac:dyDescent="0.3">
      <c r="C660" s="10"/>
      <c r="D660" s="10"/>
    </row>
    <row r="661" spans="3:4" ht="15.75" customHeight="1" x14ac:dyDescent="0.3">
      <c r="C661" s="10"/>
      <c r="D661" s="10"/>
    </row>
    <row r="662" spans="3:4" ht="15.75" customHeight="1" x14ac:dyDescent="0.3">
      <c r="C662" s="10"/>
      <c r="D662" s="10"/>
    </row>
    <row r="663" spans="3:4" ht="15.75" customHeight="1" x14ac:dyDescent="0.3">
      <c r="C663" s="10"/>
      <c r="D663" s="10"/>
    </row>
    <row r="664" spans="3:4" ht="15.75" customHeight="1" x14ac:dyDescent="0.3">
      <c r="C664" s="10"/>
      <c r="D664" s="10"/>
    </row>
    <row r="665" spans="3:4" ht="15.75" customHeight="1" x14ac:dyDescent="0.3">
      <c r="C665" s="10"/>
      <c r="D665" s="10"/>
    </row>
    <row r="666" spans="3:4" ht="15.75" customHeight="1" x14ac:dyDescent="0.3">
      <c r="C666" s="10"/>
      <c r="D666" s="10"/>
    </row>
    <row r="667" spans="3:4" ht="15.75" customHeight="1" x14ac:dyDescent="0.3">
      <c r="C667" s="10"/>
      <c r="D667" s="10"/>
    </row>
    <row r="668" spans="3:4" ht="15.75" customHeight="1" x14ac:dyDescent="0.3">
      <c r="C668" s="10"/>
      <c r="D668" s="10"/>
    </row>
    <row r="669" spans="3:4" ht="15.75" customHeight="1" x14ac:dyDescent="0.3">
      <c r="C669" s="10"/>
      <c r="D669" s="10"/>
    </row>
    <row r="670" spans="3:4" ht="15.75" customHeight="1" x14ac:dyDescent="0.3">
      <c r="C670" s="10"/>
      <c r="D670" s="10"/>
    </row>
    <row r="671" spans="3:4" ht="15.75" customHeight="1" x14ac:dyDescent="0.3">
      <c r="C671" s="10"/>
      <c r="D671" s="10"/>
    </row>
    <row r="672" spans="3:4" ht="15.75" customHeight="1" x14ac:dyDescent="0.3">
      <c r="C672" s="10"/>
      <c r="D672" s="10"/>
    </row>
    <row r="673" spans="3:4" ht="15.75" customHeight="1" x14ac:dyDescent="0.3">
      <c r="C673" s="10"/>
      <c r="D673" s="10"/>
    </row>
    <row r="674" spans="3:4" ht="15.75" customHeight="1" x14ac:dyDescent="0.3">
      <c r="C674" s="10"/>
      <c r="D674" s="10"/>
    </row>
    <row r="675" spans="3:4" ht="15.75" customHeight="1" x14ac:dyDescent="0.3">
      <c r="C675" s="10"/>
      <c r="D675" s="10"/>
    </row>
    <row r="676" spans="3:4" ht="15.75" customHeight="1" x14ac:dyDescent="0.3">
      <c r="C676" s="10"/>
      <c r="D676" s="10"/>
    </row>
    <row r="677" spans="3:4" ht="15.75" customHeight="1" x14ac:dyDescent="0.3">
      <c r="C677" s="10"/>
      <c r="D677" s="10"/>
    </row>
    <row r="678" spans="3:4" ht="15.75" customHeight="1" x14ac:dyDescent="0.3">
      <c r="C678" s="10"/>
      <c r="D678" s="10"/>
    </row>
    <row r="679" spans="3:4" ht="15.75" customHeight="1" x14ac:dyDescent="0.3">
      <c r="C679" s="10"/>
      <c r="D679" s="10"/>
    </row>
    <row r="680" spans="3:4" ht="15.75" customHeight="1" x14ac:dyDescent="0.3">
      <c r="C680" s="10"/>
      <c r="D680" s="10"/>
    </row>
    <row r="681" spans="3:4" ht="15.75" customHeight="1" x14ac:dyDescent="0.3">
      <c r="C681" s="10"/>
      <c r="D681" s="10"/>
    </row>
    <row r="682" spans="3:4" ht="15.75" customHeight="1" x14ac:dyDescent="0.3">
      <c r="C682" s="10"/>
      <c r="D682" s="10"/>
    </row>
    <row r="683" spans="3:4" ht="15.75" customHeight="1" x14ac:dyDescent="0.3">
      <c r="C683" s="10"/>
      <c r="D683" s="10"/>
    </row>
    <row r="684" spans="3:4" ht="15.75" customHeight="1" x14ac:dyDescent="0.3">
      <c r="C684" s="10"/>
      <c r="D684" s="10"/>
    </row>
    <row r="685" spans="3:4" ht="15.75" customHeight="1" x14ac:dyDescent="0.3">
      <c r="C685" s="10"/>
      <c r="D685" s="10"/>
    </row>
    <row r="686" spans="3:4" ht="15.75" customHeight="1" x14ac:dyDescent="0.3">
      <c r="C686" s="10"/>
      <c r="D686" s="10"/>
    </row>
    <row r="687" spans="3:4" ht="15.75" customHeight="1" x14ac:dyDescent="0.3">
      <c r="C687" s="10"/>
      <c r="D687" s="10"/>
    </row>
    <row r="688" spans="3:4" ht="15.75" customHeight="1" x14ac:dyDescent="0.3">
      <c r="C688" s="10"/>
      <c r="D688" s="10"/>
    </row>
    <row r="689" spans="3:4" ht="15.75" customHeight="1" x14ac:dyDescent="0.3">
      <c r="C689" s="10"/>
      <c r="D689" s="10"/>
    </row>
    <row r="690" spans="3:4" ht="15.75" customHeight="1" x14ac:dyDescent="0.3">
      <c r="C690" s="10"/>
      <c r="D690" s="10"/>
    </row>
    <row r="691" spans="3:4" ht="15.75" customHeight="1" x14ac:dyDescent="0.3">
      <c r="C691" s="10"/>
      <c r="D691" s="10"/>
    </row>
    <row r="692" spans="3:4" ht="15.75" customHeight="1" x14ac:dyDescent="0.3">
      <c r="C692" s="10"/>
      <c r="D692" s="10"/>
    </row>
    <row r="693" spans="3:4" ht="15.75" customHeight="1" x14ac:dyDescent="0.3">
      <c r="C693" s="10"/>
      <c r="D693" s="10"/>
    </row>
    <row r="694" spans="3:4" ht="15.75" customHeight="1" x14ac:dyDescent="0.3">
      <c r="C694" s="10"/>
      <c r="D694" s="10"/>
    </row>
    <row r="695" spans="3:4" ht="15.75" customHeight="1" x14ac:dyDescent="0.3">
      <c r="C695" s="10"/>
      <c r="D695" s="10"/>
    </row>
    <row r="696" spans="3:4" ht="15.75" customHeight="1" x14ac:dyDescent="0.3">
      <c r="C696" s="10"/>
      <c r="D696" s="10"/>
    </row>
    <row r="697" spans="3:4" ht="15.75" customHeight="1" x14ac:dyDescent="0.3">
      <c r="C697" s="10"/>
      <c r="D697" s="10"/>
    </row>
    <row r="698" spans="3:4" ht="15.75" customHeight="1" x14ac:dyDescent="0.3">
      <c r="C698" s="10"/>
      <c r="D698" s="10"/>
    </row>
    <row r="699" spans="3:4" ht="15.75" customHeight="1" x14ac:dyDescent="0.3">
      <c r="C699" s="10"/>
      <c r="D699" s="10"/>
    </row>
    <row r="700" spans="3:4" ht="15.75" customHeight="1" x14ac:dyDescent="0.3">
      <c r="C700" s="10"/>
      <c r="D700" s="10"/>
    </row>
    <row r="701" spans="3:4" ht="15.75" customHeight="1" x14ac:dyDescent="0.3">
      <c r="C701" s="10"/>
      <c r="D701" s="10"/>
    </row>
    <row r="702" spans="3:4" ht="15.75" customHeight="1" x14ac:dyDescent="0.3">
      <c r="C702" s="10"/>
      <c r="D702" s="10"/>
    </row>
    <row r="703" spans="3:4" ht="15.75" customHeight="1" x14ac:dyDescent="0.3">
      <c r="C703" s="10"/>
      <c r="D703" s="10"/>
    </row>
    <row r="704" spans="3:4" ht="15.75" customHeight="1" x14ac:dyDescent="0.3">
      <c r="C704" s="10"/>
      <c r="D704" s="10"/>
    </row>
    <row r="705" spans="3:4" ht="15.75" customHeight="1" x14ac:dyDescent="0.3">
      <c r="C705" s="10"/>
      <c r="D705" s="10"/>
    </row>
    <row r="706" spans="3:4" ht="15.75" customHeight="1" x14ac:dyDescent="0.3">
      <c r="C706" s="10"/>
      <c r="D706" s="10"/>
    </row>
    <row r="707" spans="3:4" ht="15.75" customHeight="1" x14ac:dyDescent="0.3">
      <c r="C707" s="10"/>
      <c r="D707" s="10"/>
    </row>
    <row r="708" spans="3:4" ht="15.75" customHeight="1" x14ac:dyDescent="0.3">
      <c r="C708" s="10"/>
      <c r="D708" s="10"/>
    </row>
    <row r="709" spans="3:4" ht="15.75" customHeight="1" x14ac:dyDescent="0.3">
      <c r="C709" s="10"/>
      <c r="D709" s="10"/>
    </row>
    <row r="710" spans="3:4" ht="15.75" customHeight="1" x14ac:dyDescent="0.3">
      <c r="C710" s="10"/>
      <c r="D710" s="10"/>
    </row>
    <row r="711" spans="3:4" ht="15.75" customHeight="1" x14ac:dyDescent="0.3">
      <c r="C711" s="10"/>
      <c r="D711" s="10"/>
    </row>
    <row r="712" spans="3:4" ht="15.75" customHeight="1" x14ac:dyDescent="0.3">
      <c r="C712" s="10"/>
      <c r="D712" s="10"/>
    </row>
    <row r="713" spans="3:4" ht="15.75" customHeight="1" x14ac:dyDescent="0.3">
      <c r="C713" s="10"/>
      <c r="D713" s="10"/>
    </row>
    <row r="714" spans="3:4" ht="15.75" customHeight="1" x14ac:dyDescent="0.3">
      <c r="C714" s="10"/>
      <c r="D714" s="10"/>
    </row>
    <row r="715" spans="3:4" ht="15.75" customHeight="1" x14ac:dyDescent="0.3">
      <c r="C715" s="10"/>
      <c r="D715" s="10"/>
    </row>
    <row r="716" spans="3:4" ht="15.75" customHeight="1" x14ac:dyDescent="0.3">
      <c r="C716" s="10"/>
      <c r="D716" s="10"/>
    </row>
    <row r="717" spans="3:4" ht="15.75" customHeight="1" x14ac:dyDescent="0.3">
      <c r="C717" s="10"/>
      <c r="D717" s="10"/>
    </row>
    <row r="718" spans="3:4" ht="15.75" customHeight="1" x14ac:dyDescent="0.3">
      <c r="C718" s="10"/>
      <c r="D718" s="10"/>
    </row>
    <row r="719" spans="3:4" ht="15.75" customHeight="1" x14ac:dyDescent="0.3">
      <c r="C719" s="10"/>
      <c r="D719" s="10"/>
    </row>
    <row r="720" spans="3:4" ht="15.75" customHeight="1" x14ac:dyDescent="0.3">
      <c r="C720" s="10"/>
      <c r="D720" s="10"/>
    </row>
    <row r="721" spans="3:4" ht="15.75" customHeight="1" x14ac:dyDescent="0.3">
      <c r="C721" s="10"/>
      <c r="D721" s="10"/>
    </row>
    <row r="722" spans="3:4" ht="15.75" customHeight="1" x14ac:dyDescent="0.3">
      <c r="C722" s="10"/>
      <c r="D722" s="10"/>
    </row>
    <row r="723" spans="3:4" ht="15.75" customHeight="1" x14ac:dyDescent="0.3">
      <c r="C723" s="10"/>
      <c r="D723" s="10"/>
    </row>
    <row r="724" spans="3:4" ht="15.75" customHeight="1" x14ac:dyDescent="0.3">
      <c r="C724" s="10"/>
      <c r="D724" s="10"/>
    </row>
    <row r="725" spans="3:4" ht="15.75" customHeight="1" x14ac:dyDescent="0.3">
      <c r="C725" s="10"/>
      <c r="D725" s="10"/>
    </row>
    <row r="726" spans="3:4" ht="15.75" customHeight="1" x14ac:dyDescent="0.3">
      <c r="C726" s="10"/>
      <c r="D726" s="10"/>
    </row>
    <row r="727" spans="3:4" ht="15.75" customHeight="1" x14ac:dyDescent="0.3">
      <c r="C727" s="10"/>
      <c r="D727" s="10"/>
    </row>
    <row r="728" spans="3:4" ht="15.75" customHeight="1" x14ac:dyDescent="0.3">
      <c r="C728" s="10"/>
      <c r="D728" s="10"/>
    </row>
    <row r="729" spans="3:4" ht="15.75" customHeight="1" x14ac:dyDescent="0.3">
      <c r="C729" s="10"/>
      <c r="D729" s="10"/>
    </row>
    <row r="730" spans="3:4" ht="15.75" customHeight="1" x14ac:dyDescent="0.3">
      <c r="C730" s="10"/>
      <c r="D730" s="10"/>
    </row>
    <row r="731" spans="3:4" ht="15.75" customHeight="1" x14ac:dyDescent="0.3">
      <c r="C731" s="10"/>
      <c r="D731" s="10"/>
    </row>
    <row r="732" spans="3:4" ht="15.75" customHeight="1" x14ac:dyDescent="0.3">
      <c r="C732" s="10"/>
      <c r="D732" s="10"/>
    </row>
    <row r="733" spans="3:4" ht="15.75" customHeight="1" x14ac:dyDescent="0.3">
      <c r="C733" s="10"/>
      <c r="D733" s="10"/>
    </row>
    <row r="734" spans="3:4" ht="15.75" customHeight="1" x14ac:dyDescent="0.3">
      <c r="C734" s="10"/>
      <c r="D734" s="10"/>
    </row>
    <row r="735" spans="3:4" ht="15.75" customHeight="1" x14ac:dyDescent="0.3">
      <c r="C735" s="10"/>
      <c r="D735" s="10"/>
    </row>
    <row r="736" spans="3:4" ht="15.75" customHeight="1" x14ac:dyDescent="0.3">
      <c r="C736" s="10"/>
      <c r="D736" s="10"/>
    </row>
    <row r="737" spans="3:4" ht="15.75" customHeight="1" x14ac:dyDescent="0.3">
      <c r="C737" s="10"/>
      <c r="D737" s="10"/>
    </row>
    <row r="738" spans="3:4" ht="15.75" customHeight="1" x14ac:dyDescent="0.3">
      <c r="C738" s="10"/>
      <c r="D738" s="10"/>
    </row>
    <row r="739" spans="3:4" ht="15.75" customHeight="1" x14ac:dyDescent="0.3">
      <c r="C739" s="10"/>
      <c r="D739" s="10"/>
    </row>
    <row r="740" spans="3:4" ht="15.75" customHeight="1" x14ac:dyDescent="0.3">
      <c r="C740" s="10"/>
      <c r="D740" s="10"/>
    </row>
    <row r="741" spans="3:4" ht="15.75" customHeight="1" x14ac:dyDescent="0.3">
      <c r="C741" s="10"/>
      <c r="D741" s="10"/>
    </row>
    <row r="742" spans="3:4" ht="15.75" customHeight="1" x14ac:dyDescent="0.3">
      <c r="C742" s="10"/>
      <c r="D742" s="10"/>
    </row>
    <row r="743" spans="3:4" ht="15.75" customHeight="1" x14ac:dyDescent="0.3">
      <c r="C743" s="10"/>
      <c r="D743" s="10"/>
    </row>
    <row r="744" spans="3:4" ht="15.75" customHeight="1" x14ac:dyDescent="0.3">
      <c r="C744" s="10"/>
      <c r="D744" s="10"/>
    </row>
    <row r="745" spans="3:4" ht="15.75" customHeight="1" x14ac:dyDescent="0.3">
      <c r="C745" s="10"/>
      <c r="D745" s="10"/>
    </row>
    <row r="746" spans="3:4" ht="15.75" customHeight="1" x14ac:dyDescent="0.3">
      <c r="C746" s="10"/>
      <c r="D746" s="10"/>
    </row>
    <row r="747" spans="3:4" ht="15.75" customHeight="1" x14ac:dyDescent="0.3">
      <c r="C747" s="10"/>
      <c r="D747" s="10"/>
    </row>
    <row r="748" spans="3:4" ht="15.75" customHeight="1" x14ac:dyDescent="0.3">
      <c r="C748" s="10"/>
      <c r="D748" s="10"/>
    </row>
    <row r="749" spans="3:4" ht="15.75" customHeight="1" x14ac:dyDescent="0.3">
      <c r="C749" s="10"/>
      <c r="D749" s="10"/>
    </row>
    <row r="750" spans="3:4" ht="15.75" customHeight="1" x14ac:dyDescent="0.3">
      <c r="C750" s="10"/>
      <c r="D750" s="10"/>
    </row>
    <row r="751" spans="3:4" ht="15.75" customHeight="1" x14ac:dyDescent="0.3">
      <c r="C751" s="10"/>
      <c r="D751" s="10"/>
    </row>
    <row r="752" spans="3:4" ht="15.75" customHeight="1" x14ac:dyDescent="0.3">
      <c r="C752" s="10"/>
      <c r="D752" s="10"/>
    </row>
    <row r="753" spans="3:4" ht="15.75" customHeight="1" x14ac:dyDescent="0.3">
      <c r="C753" s="10"/>
      <c r="D753" s="10"/>
    </row>
    <row r="754" spans="3:4" ht="15.75" customHeight="1" x14ac:dyDescent="0.3">
      <c r="C754" s="10"/>
      <c r="D754" s="10"/>
    </row>
    <row r="755" spans="3:4" ht="15.75" customHeight="1" x14ac:dyDescent="0.3">
      <c r="C755" s="10"/>
      <c r="D755" s="10"/>
    </row>
    <row r="756" spans="3:4" ht="15.75" customHeight="1" x14ac:dyDescent="0.3">
      <c r="C756" s="10"/>
      <c r="D756" s="10"/>
    </row>
    <row r="757" spans="3:4" ht="15.75" customHeight="1" x14ac:dyDescent="0.3">
      <c r="C757" s="10"/>
      <c r="D757" s="10"/>
    </row>
    <row r="758" spans="3:4" ht="15.75" customHeight="1" x14ac:dyDescent="0.3">
      <c r="C758" s="10"/>
      <c r="D758" s="10"/>
    </row>
    <row r="759" spans="3:4" ht="15.75" customHeight="1" x14ac:dyDescent="0.3">
      <c r="C759" s="10"/>
      <c r="D759" s="10"/>
    </row>
    <row r="760" spans="3:4" ht="15.75" customHeight="1" x14ac:dyDescent="0.3">
      <c r="C760" s="10"/>
      <c r="D760" s="10"/>
    </row>
    <row r="761" spans="3:4" ht="15.75" customHeight="1" x14ac:dyDescent="0.3">
      <c r="C761" s="10"/>
      <c r="D761" s="10"/>
    </row>
    <row r="762" spans="3:4" ht="15.75" customHeight="1" x14ac:dyDescent="0.3">
      <c r="C762" s="10"/>
      <c r="D762" s="10"/>
    </row>
    <row r="763" spans="3:4" ht="15.75" customHeight="1" x14ac:dyDescent="0.3">
      <c r="C763" s="10"/>
      <c r="D763" s="10"/>
    </row>
    <row r="764" spans="3:4" ht="15.75" customHeight="1" x14ac:dyDescent="0.3">
      <c r="C764" s="10"/>
      <c r="D764" s="10"/>
    </row>
    <row r="765" spans="3:4" ht="15.75" customHeight="1" x14ac:dyDescent="0.3">
      <c r="C765" s="10"/>
      <c r="D765" s="10"/>
    </row>
    <row r="766" spans="3:4" ht="15.75" customHeight="1" x14ac:dyDescent="0.3">
      <c r="C766" s="10"/>
      <c r="D766" s="10"/>
    </row>
    <row r="767" spans="3:4" ht="15.75" customHeight="1" x14ac:dyDescent="0.3">
      <c r="C767" s="10"/>
      <c r="D767" s="10"/>
    </row>
    <row r="768" spans="3:4" ht="15.75" customHeight="1" x14ac:dyDescent="0.3">
      <c r="C768" s="10"/>
      <c r="D768" s="10"/>
    </row>
    <row r="769" spans="3:4" ht="15.75" customHeight="1" x14ac:dyDescent="0.3">
      <c r="C769" s="10"/>
      <c r="D769" s="10"/>
    </row>
    <row r="770" spans="3:4" ht="15.75" customHeight="1" x14ac:dyDescent="0.3">
      <c r="C770" s="10"/>
      <c r="D770" s="10"/>
    </row>
    <row r="771" spans="3:4" ht="15.75" customHeight="1" x14ac:dyDescent="0.3">
      <c r="C771" s="10"/>
      <c r="D771" s="10"/>
    </row>
    <row r="772" spans="3:4" ht="15.75" customHeight="1" x14ac:dyDescent="0.3">
      <c r="C772" s="10"/>
      <c r="D772" s="10"/>
    </row>
    <row r="773" spans="3:4" ht="15.75" customHeight="1" x14ac:dyDescent="0.3">
      <c r="C773" s="10"/>
      <c r="D773" s="10"/>
    </row>
    <row r="774" spans="3:4" ht="15.75" customHeight="1" x14ac:dyDescent="0.3">
      <c r="C774" s="10"/>
      <c r="D774" s="10"/>
    </row>
    <row r="775" spans="3:4" ht="15.75" customHeight="1" x14ac:dyDescent="0.3">
      <c r="C775" s="10"/>
      <c r="D775" s="10"/>
    </row>
    <row r="776" spans="3:4" ht="15.75" customHeight="1" x14ac:dyDescent="0.3">
      <c r="C776" s="10"/>
      <c r="D776" s="10"/>
    </row>
    <row r="777" spans="3:4" ht="15.75" customHeight="1" x14ac:dyDescent="0.3">
      <c r="C777" s="10"/>
      <c r="D777" s="10"/>
    </row>
    <row r="778" spans="3:4" ht="15.75" customHeight="1" x14ac:dyDescent="0.3">
      <c r="C778" s="10"/>
      <c r="D778" s="10"/>
    </row>
    <row r="779" spans="3:4" ht="15.75" customHeight="1" x14ac:dyDescent="0.3">
      <c r="C779" s="10"/>
      <c r="D779" s="10"/>
    </row>
    <row r="780" spans="3:4" ht="15.75" customHeight="1" x14ac:dyDescent="0.3">
      <c r="C780" s="10"/>
      <c r="D780" s="10"/>
    </row>
    <row r="781" spans="3:4" ht="15.75" customHeight="1" x14ac:dyDescent="0.3">
      <c r="C781" s="10"/>
      <c r="D781" s="10"/>
    </row>
    <row r="782" spans="3:4" ht="15.75" customHeight="1" x14ac:dyDescent="0.3">
      <c r="C782" s="10"/>
      <c r="D782" s="10"/>
    </row>
    <row r="783" spans="3:4" ht="15.75" customHeight="1" x14ac:dyDescent="0.3">
      <c r="C783" s="10"/>
      <c r="D783" s="10"/>
    </row>
    <row r="784" spans="3:4" ht="15.75" customHeight="1" x14ac:dyDescent="0.3">
      <c r="C784" s="10"/>
      <c r="D784" s="10"/>
    </row>
    <row r="785" spans="3:4" ht="15.75" customHeight="1" x14ac:dyDescent="0.3">
      <c r="C785" s="10"/>
      <c r="D785" s="10"/>
    </row>
    <row r="786" spans="3:4" ht="15.75" customHeight="1" x14ac:dyDescent="0.3">
      <c r="C786" s="10"/>
      <c r="D786" s="10"/>
    </row>
    <row r="787" spans="3:4" ht="15.75" customHeight="1" x14ac:dyDescent="0.3">
      <c r="C787" s="10"/>
      <c r="D787" s="10"/>
    </row>
    <row r="788" spans="3:4" ht="15.75" customHeight="1" x14ac:dyDescent="0.3">
      <c r="C788" s="10"/>
      <c r="D788" s="10"/>
    </row>
    <row r="789" spans="3:4" ht="15.75" customHeight="1" x14ac:dyDescent="0.3">
      <c r="C789" s="10"/>
      <c r="D789" s="10"/>
    </row>
    <row r="790" spans="3:4" ht="15.75" customHeight="1" x14ac:dyDescent="0.3">
      <c r="C790" s="10"/>
      <c r="D790" s="10"/>
    </row>
    <row r="791" spans="3:4" ht="15.75" customHeight="1" x14ac:dyDescent="0.3">
      <c r="C791" s="10"/>
      <c r="D791" s="10"/>
    </row>
    <row r="792" spans="3:4" ht="15.75" customHeight="1" x14ac:dyDescent="0.3">
      <c r="C792" s="10"/>
      <c r="D792" s="10"/>
    </row>
    <row r="793" spans="3:4" ht="15.75" customHeight="1" x14ac:dyDescent="0.3">
      <c r="C793" s="10"/>
      <c r="D793" s="10"/>
    </row>
    <row r="794" spans="3:4" ht="15.75" customHeight="1" x14ac:dyDescent="0.3">
      <c r="C794" s="10"/>
      <c r="D794" s="10"/>
    </row>
    <row r="795" spans="3:4" ht="15.75" customHeight="1" x14ac:dyDescent="0.3">
      <c r="C795" s="10"/>
      <c r="D795" s="10"/>
    </row>
    <row r="796" spans="3:4" ht="15.75" customHeight="1" x14ac:dyDescent="0.3">
      <c r="C796" s="10"/>
      <c r="D796" s="10"/>
    </row>
    <row r="797" spans="3:4" ht="15.75" customHeight="1" x14ac:dyDescent="0.3">
      <c r="C797" s="10"/>
      <c r="D797" s="10"/>
    </row>
    <row r="798" spans="3:4" ht="15.75" customHeight="1" x14ac:dyDescent="0.3">
      <c r="C798" s="10"/>
      <c r="D798" s="10"/>
    </row>
    <row r="799" spans="3:4" ht="15.75" customHeight="1" x14ac:dyDescent="0.3">
      <c r="C799" s="10"/>
      <c r="D799" s="10"/>
    </row>
    <row r="800" spans="3:4" ht="15.75" customHeight="1" x14ac:dyDescent="0.3">
      <c r="C800" s="10"/>
      <c r="D800" s="10"/>
    </row>
    <row r="801" spans="3:4" ht="15.75" customHeight="1" x14ac:dyDescent="0.3">
      <c r="C801" s="10"/>
      <c r="D801" s="10"/>
    </row>
    <row r="802" spans="3:4" ht="15.75" customHeight="1" x14ac:dyDescent="0.3">
      <c r="C802" s="10"/>
      <c r="D802" s="10"/>
    </row>
    <row r="803" spans="3:4" ht="15.75" customHeight="1" x14ac:dyDescent="0.3">
      <c r="C803" s="10"/>
      <c r="D803" s="10"/>
    </row>
    <row r="804" spans="3:4" ht="15.75" customHeight="1" x14ac:dyDescent="0.3">
      <c r="C804" s="10"/>
      <c r="D804" s="10"/>
    </row>
    <row r="805" spans="3:4" ht="15.75" customHeight="1" x14ac:dyDescent="0.3">
      <c r="C805" s="10"/>
      <c r="D805" s="10"/>
    </row>
    <row r="806" spans="3:4" ht="15.75" customHeight="1" x14ac:dyDescent="0.3">
      <c r="C806" s="10"/>
      <c r="D806" s="10"/>
    </row>
    <row r="807" spans="3:4" ht="15.75" customHeight="1" x14ac:dyDescent="0.3">
      <c r="C807" s="10"/>
      <c r="D807" s="10"/>
    </row>
    <row r="808" spans="3:4" ht="15.75" customHeight="1" x14ac:dyDescent="0.3">
      <c r="C808" s="10"/>
      <c r="D808" s="10"/>
    </row>
    <row r="809" spans="3:4" ht="15.75" customHeight="1" x14ac:dyDescent="0.3">
      <c r="C809" s="10"/>
      <c r="D809" s="10"/>
    </row>
    <row r="810" spans="3:4" ht="15.75" customHeight="1" x14ac:dyDescent="0.3">
      <c r="C810" s="10"/>
      <c r="D810" s="10"/>
    </row>
    <row r="811" spans="3:4" ht="15.75" customHeight="1" x14ac:dyDescent="0.3">
      <c r="C811" s="10"/>
      <c r="D811" s="10"/>
    </row>
    <row r="812" spans="3:4" ht="15.75" customHeight="1" x14ac:dyDescent="0.3">
      <c r="C812" s="10"/>
      <c r="D812" s="10"/>
    </row>
    <row r="813" spans="3:4" ht="15.75" customHeight="1" x14ac:dyDescent="0.3">
      <c r="C813" s="10"/>
      <c r="D813" s="10"/>
    </row>
    <row r="814" spans="3:4" ht="15.75" customHeight="1" x14ac:dyDescent="0.3">
      <c r="C814" s="10"/>
      <c r="D814" s="10"/>
    </row>
    <row r="815" spans="3:4" ht="15.75" customHeight="1" x14ac:dyDescent="0.3">
      <c r="C815" s="10"/>
      <c r="D815" s="10"/>
    </row>
    <row r="816" spans="3:4" ht="15.75" customHeight="1" x14ac:dyDescent="0.3">
      <c r="C816" s="10"/>
      <c r="D816" s="10"/>
    </row>
    <row r="817" spans="3:4" ht="15.75" customHeight="1" x14ac:dyDescent="0.3">
      <c r="C817" s="10"/>
      <c r="D817" s="10"/>
    </row>
    <row r="818" spans="3:4" ht="15.75" customHeight="1" x14ac:dyDescent="0.3">
      <c r="C818" s="10"/>
      <c r="D818" s="10"/>
    </row>
    <row r="819" spans="3:4" ht="15.75" customHeight="1" x14ac:dyDescent="0.3">
      <c r="C819" s="10"/>
      <c r="D819" s="10"/>
    </row>
    <row r="820" spans="3:4" ht="15.75" customHeight="1" x14ac:dyDescent="0.3">
      <c r="C820" s="10"/>
      <c r="D820" s="10"/>
    </row>
    <row r="821" spans="3:4" ht="15.75" customHeight="1" x14ac:dyDescent="0.3">
      <c r="C821" s="10"/>
      <c r="D821" s="10"/>
    </row>
    <row r="822" spans="3:4" ht="15.75" customHeight="1" x14ac:dyDescent="0.3">
      <c r="C822" s="10"/>
      <c r="D822" s="10"/>
    </row>
    <row r="823" spans="3:4" ht="15.75" customHeight="1" x14ac:dyDescent="0.3">
      <c r="C823" s="10"/>
      <c r="D823" s="10"/>
    </row>
    <row r="824" spans="3:4" ht="15.75" customHeight="1" x14ac:dyDescent="0.3">
      <c r="C824" s="10"/>
      <c r="D824" s="10"/>
    </row>
    <row r="825" spans="3:4" ht="15.75" customHeight="1" x14ac:dyDescent="0.3">
      <c r="C825" s="10"/>
      <c r="D825" s="10"/>
    </row>
    <row r="826" spans="3:4" ht="15.75" customHeight="1" x14ac:dyDescent="0.3">
      <c r="C826" s="10"/>
      <c r="D826" s="10"/>
    </row>
    <row r="827" spans="3:4" ht="15.75" customHeight="1" x14ac:dyDescent="0.3">
      <c r="C827" s="10"/>
      <c r="D827" s="10"/>
    </row>
    <row r="828" spans="3:4" ht="15.75" customHeight="1" x14ac:dyDescent="0.3">
      <c r="C828" s="10"/>
      <c r="D828" s="10"/>
    </row>
    <row r="829" spans="3:4" ht="15.75" customHeight="1" x14ac:dyDescent="0.3">
      <c r="C829" s="10"/>
      <c r="D829" s="10"/>
    </row>
    <row r="830" spans="3:4" ht="15.75" customHeight="1" x14ac:dyDescent="0.3">
      <c r="C830" s="10"/>
      <c r="D830" s="10"/>
    </row>
    <row r="831" spans="3:4" ht="15.75" customHeight="1" x14ac:dyDescent="0.3">
      <c r="C831" s="10"/>
      <c r="D831" s="10"/>
    </row>
    <row r="832" spans="3:4" ht="15.75" customHeight="1" x14ac:dyDescent="0.3">
      <c r="C832" s="10"/>
      <c r="D832" s="10"/>
    </row>
    <row r="833" spans="3:4" ht="15.75" customHeight="1" x14ac:dyDescent="0.3">
      <c r="C833" s="10"/>
      <c r="D833" s="10"/>
    </row>
    <row r="834" spans="3:4" ht="15.75" customHeight="1" x14ac:dyDescent="0.3">
      <c r="C834" s="10"/>
      <c r="D834" s="10"/>
    </row>
    <row r="835" spans="3:4" ht="15.75" customHeight="1" x14ac:dyDescent="0.3">
      <c r="C835" s="10"/>
      <c r="D835" s="10"/>
    </row>
    <row r="836" spans="3:4" ht="15.75" customHeight="1" x14ac:dyDescent="0.3">
      <c r="C836" s="10"/>
      <c r="D836" s="10"/>
    </row>
    <row r="837" spans="3:4" ht="15.75" customHeight="1" x14ac:dyDescent="0.3">
      <c r="C837" s="10"/>
      <c r="D837" s="10"/>
    </row>
    <row r="838" spans="3:4" ht="15.75" customHeight="1" x14ac:dyDescent="0.3">
      <c r="C838" s="10"/>
      <c r="D838" s="10"/>
    </row>
    <row r="839" spans="3:4" ht="15.75" customHeight="1" x14ac:dyDescent="0.3">
      <c r="C839" s="10"/>
      <c r="D839" s="10"/>
    </row>
    <row r="840" spans="3:4" ht="15.75" customHeight="1" x14ac:dyDescent="0.3">
      <c r="C840" s="10"/>
      <c r="D840" s="10"/>
    </row>
    <row r="841" spans="3:4" ht="15.75" customHeight="1" x14ac:dyDescent="0.3">
      <c r="C841" s="10"/>
      <c r="D841" s="10"/>
    </row>
    <row r="842" spans="3:4" ht="15.75" customHeight="1" x14ac:dyDescent="0.3">
      <c r="C842" s="10"/>
      <c r="D842" s="10"/>
    </row>
    <row r="843" spans="3:4" ht="15.75" customHeight="1" x14ac:dyDescent="0.3">
      <c r="C843" s="10"/>
      <c r="D843" s="10"/>
    </row>
    <row r="844" spans="3:4" ht="15.75" customHeight="1" x14ac:dyDescent="0.3">
      <c r="C844" s="10"/>
      <c r="D844" s="10"/>
    </row>
    <row r="845" spans="3:4" ht="15.75" customHeight="1" x14ac:dyDescent="0.3">
      <c r="C845" s="10"/>
      <c r="D845" s="10"/>
    </row>
    <row r="846" spans="3:4" ht="15.75" customHeight="1" x14ac:dyDescent="0.3">
      <c r="C846" s="10"/>
      <c r="D846" s="10"/>
    </row>
    <row r="847" spans="3:4" ht="15.75" customHeight="1" x14ac:dyDescent="0.3">
      <c r="C847" s="10"/>
      <c r="D847" s="10"/>
    </row>
    <row r="848" spans="3:4" ht="15.75" customHeight="1" x14ac:dyDescent="0.3">
      <c r="C848" s="10"/>
      <c r="D848" s="10"/>
    </row>
    <row r="849" spans="3:4" ht="15.75" customHeight="1" x14ac:dyDescent="0.3">
      <c r="C849" s="10"/>
      <c r="D849" s="10"/>
    </row>
    <row r="850" spans="3:4" ht="15.75" customHeight="1" x14ac:dyDescent="0.3">
      <c r="C850" s="10"/>
      <c r="D850" s="10"/>
    </row>
    <row r="851" spans="3:4" ht="15.75" customHeight="1" x14ac:dyDescent="0.3">
      <c r="C851" s="10"/>
      <c r="D851" s="10"/>
    </row>
    <row r="852" spans="3:4" ht="15.75" customHeight="1" x14ac:dyDescent="0.3">
      <c r="C852" s="10"/>
      <c r="D852" s="10"/>
    </row>
    <row r="853" spans="3:4" ht="15.75" customHeight="1" x14ac:dyDescent="0.3">
      <c r="C853" s="10"/>
      <c r="D853" s="10"/>
    </row>
    <row r="854" spans="3:4" ht="15.75" customHeight="1" x14ac:dyDescent="0.3">
      <c r="C854" s="10"/>
      <c r="D854" s="10"/>
    </row>
    <row r="855" spans="3:4" ht="15.75" customHeight="1" x14ac:dyDescent="0.3">
      <c r="C855" s="10"/>
      <c r="D855" s="10"/>
    </row>
    <row r="856" spans="3:4" ht="15.75" customHeight="1" x14ac:dyDescent="0.3">
      <c r="C856" s="10"/>
      <c r="D856" s="10"/>
    </row>
    <row r="857" spans="3:4" ht="15.75" customHeight="1" x14ac:dyDescent="0.3">
      <c r="C857" s="10"/>
      <c r="D857" s="10"/>
    </row>
    <row r="858" spans="3:4" ht="15.75" customHeight="1" x14ac:dyDescent="0.3">
      <c r="C858" s="10"/>
      <c r="D858" s="10"/>
    </row>
    <row r="859" spans="3:4" ht="15.75" customHeight="1" x14ac:dyDescent="0.3">
      <c r="C859" s="10"/>
      <c r="D859" s="10"/>
    </row>
    <row r="860" spans="3:4" ht="15.75" customHeight="1" x14ac:dyDescent="0.3">
      <c r="C860" s="10"/>
      <c r="D860" s="10"/>
    </row>
    <row r="861" spans="3:4" ht="15.75" customHeight="1" x14ac:dyDescent="0.3">
      <c r="C861" s="10"/>
      <c r="D861" s="10"/>
    </row>
    <row r="862" spans="3:4" ht="15.75" customHeight="1" x14ac:dyDescent="0.3">
      <c r="C862" s="10"/>
      <c r="D862" s="10"/>
    </row>
    <row r="863" spans="3:4" ht="15.75" customHeight="1" x14ac:dyDescent="0.3">
      <c r="C863" s="10"/>
      <c r="D863" s="10"/>
    </row>
    <row r="864" spans="3:4" ht="15.75" customHeight="1" x14ac:dyDescent="0.3">
      <c r="C864" s="10"/>
      <c r="D864" s="10"/>
    </row>
    <row r="865" spans="3:4" ht="15.75" customHeight="1" x14ac:dyDescent="0.3">
      <c r="C865" s="10"/>
      <c r="D865" s="10"/>
    </row>
    <row r="866" spans="3:4" ht="15.75" customHeight="1" x14ac:dyDescent="0.3">
      <c r="C866" s="10"/>
      <c r="D866" s="10"/>
    </row>
    <row r="867" spans="3:4" ht="15.75" customHeight="1" x14ac:dyDescent="0.3">
      <c r="C867" s="10"/>
      <c r="D867" s="10"/>
    </row>
    <row r="868" spans="3:4" ht="15.75" customHeight="1" x14ac:dyDescent="0.3">
      <c r="C868" s="10"/>
      <c r="D868" s="10"/>
    </row>
    <row r="869" spans="3:4" ht="15.75" customHeight="1" x14ac:dyDescent="0.3">
      <c r="C869" s="10"/>
      <c r="D869" s="10"/>
    </row>
    <row r="870" spans="3:4" ht="15.75" customHeight="1" x14ac:dyDescent="0.3">
      <c r="C870" s="10"/>
      <c r="D870" s="10"/>
    </row>
    <row r="871" spans="3:4" ht="15.75" customHeight="1" x14ac:dyDescent="0.3">
      <c r="C871" s="10"/>
      <c r="D871" s="10"/>
    </row>
    <row r="872" spans="3:4" ht="15.75" customHeight="1" x14ac:dyDescent="0.3">
      <c r="C872" s="10"/>
      <c r="D872" s="10"/>
    </row>
    <row r="873" spans="3:4" ht="15.75" customHeight="1" x14ac:dyDescent="0.3">
      <c r="C873" s="10"/>
      <c r="D873" s="10"/>
    </row>
    <row r="874" spans="3:4" ht="15.75" customHeight="1" x14ac:dyDescent="0.3">
      <c r="C874" s="10"/>
      <c r="D874" s="10"/>
    </row>
    <row r="875" spans="3:4" ht="15.75" customHeight="1" x14ac:dyDescent="0.3">
      <c r="C875" s="10"/>
      <c r="D875" s="10"/>
    </row>
    <row r="876" spans="3:4" ht="15.75" customHeight="1" x14ac:dyDescent="0.3">
      <c r="C876" s="10"/>
      <c r="D876" s="10"/>
    </row>
    <row r="877" spans="3:4" ht="15.75" customHeight="1" x14ac:dyDescent="0.3">
      <c r="C877" s="10"/>
      <c r="D877" s="10"/>
    </row>
    <row r="878" spans="3:4" ht="15.75" customHeight="1" x14ac:dyDescent="0.3">
      <c r="C878" s="10"/>
      <c r="D878" s="10"/>
    </row>
    <row r="879" spans="3:4" ht="15.75" customHeight="1" x14ac:dyDescent="0.3">
      <c r="C879" s="10"/>
      <c r="D879" s="10"/>
    </row>
    <row r="880" spans="3:4" ht="15.75" customHeight="1" x14ac:dyDescent="0.3">
      <c r="C880" s="10"/>
      <c r="D880" s="10"/>
    </row>
    <row r="881" spans="3:4" ht="15.75" customHeight="1" x14ac:dyDescent="0.3">
      <c r="C881" s="10"/>
      <c r="D881" s="10"/>
    </row>
    <row r="882" spans="3:4" ht="15.75" customHeight="1" x14ac:dyDescent="0.3">
      <c r="C882" s="10"/>
      <c r="D882" s="10"/>
    </row>
    <row r="883" spans="3:4" ht="15.75" customHeight="1" x14ac:dyDescent="0.3">
      <c r="C883" s="10"/>
      <c r="D883" s="10"/>
    </row>
    <row r="884" spans="3:4" ht="15.75" customHeight="1" x14ac:dyDescent="0.3">
      <c r="C884" s="10"/>
      <c r="D884" s="10"/>
    </row>
    <row r="885" spans="3:4" ht="15.75" customHeight="1" x14ac:dyDescent="0.3">
      <c r="C885" s="10"/>
      <c r="D885" s="10"/>
    </row>
    <row r="886" spans="3:4" ht="15.75" customHeight="1" x14ac:dyDescent="0.3">
      <c r="C886" s="10"/>
      <c r="D886" s="10"/>
    </row>
    <row r="887" spans="3:4" ht="15.75" customHeight="1" x14ac:dyDescent="0.3">
      <c r="C887" s="10"/>
      <c r="D887" s="10"/>
    </row>
    <row r="888" spans="3:4" ht="15.75" customHeight="1" x14ac:dyDescent="0.3">
      <c r="C888" s="10"/>
      <c r="D888" s="10"/>
    </row>
    <row r="889" spans="3:4" ht="15.75" customHeight="1" x14ac:dyDescent="0.3">
      <c r="C889" s="10"/>
      <c r="D889" s="10"/>
    </row>
    <row r="890" spans="3:4" ht="15.75" customHeight="1" x14ac:dyDescent="0.3">
      <c r="C890" s="10"/>
      <c r="D890" s="10"/>
    </row>
    <row r="891" spans="3:4" ht="15.75" customHeight="1" x14ac:dyDescent="0.3">
      <c r="C891" s="10"/>
      <c r="D891" s="10"/>
    </row>
    <row r="892" spans="3:4" ht="15.75" customHeight="1" x14ac:dyDescent="0.3">
      <c r="C892" s="10"/>
      <c r="D892" s="10"/>
    </row>
    <row r="893" spans="3:4" ht="15.75" customHeight="1" x14ac:dyDescent="0.3">
      <c r="C893" s="10"/>
      <c r="D893" s="10"/>
    </row>
    <row r="894" spans="3:4" ht="15.75" customHeight="1" x14ac:dyDescent="0.3">
      <c r="C894" s="10"/>
      <c r="D894" s="10"/>
    </row>
    <row r="895" spans="3:4" ht="15.75" customHeight="1" x14ac:dyDescent="0.3">
      <c r="C895" s="10"/>
      <c r="D895" s="10"/>
    </row>
    <row r="896" spans="3:4" ht="15.75" customHeight="1" x14ac:dyDescent="0.3">
      <c r="C896" s="10"/>
      <c r="D896" s="10"/>
    </row>
    <row r="897" spans="3:4" ht="15.75" customHeight="1" x14ac:dyDescent="0.3">
      <c r="C897" s="10"/>
      <c r="D897" s="10"/>
    </row>
    <row r="898" spans="3:4" ht="15.75" customHeight="1" x14ac:dyDescent="0.3">
      <c r="C898" s="10"/>
      <c r="D898" s="10"/>
    </row>
    <row r="899" spans="3:4" ht="15.75" customHeight="1" x14ac:dyDescent="0.3">
      <c r="C899" s="10"/>
      <c r="D899" s="10"/>
    </row>
    <row r="900" spans="3:4" ht="15.75" customHeight="1" x14ac:dyDescent="0.3">
      <c r="C900" s="10"/>
      <c r="D900" s="10"/>
    </row>
    <row r="901" spans="3:4" ht="15.75" customHeight="1" x14ac:dyDescent="0.3">
      <c r="C901" s="10"/>
      <c r="D901" s="10"/>
    </row>
    <row r="902" spans="3:4" ht="15.75" customHeight="1" x14ac:dyDescent="0.3">
      <c r="C902" s="10"/>
      <c r="D902" s="10"/>
    </row>
    <row r="903" spans="3:4" ht="15.75" customHeight="1" x14ac:dyDescent="0.3">
      <c r="C903" s="10"/>
      <c r="D903" s="10"/>
    </row>
    <row r="904" spans="3:4" ht="15.75" customHeight="1" x14ac:dyDescent="0.3">
      <c r="C904" s="10"/>
      <c r="D904" s="10"/>
    </row>
    <row r="905" spans="3:4" ht="15.75" customHeight="1" x14ac:dyDescent="0.3">
      <c r="C905" s="10"/>
      <c r="D905" s="10"/>
    </row>
    <row r="906" spans="3:4" ht="15.75" customHeight="1" x14ac:dyDescent="0.3">
      <c r="C906" s="10"/>
      <c r="D906" s="10"/>
    </row>
    <row r="907" spans="3:4" ht="15.75" customHeight="1" x14ac:dyDescent="0.3">
      <c r="C907" s="10"/>
      <c r="D907" s="10"/>
    </row>
    <row r="908" spans="3:4" ht="15.75" customHeight="1" x14ac:dyDescent="0.3">
      <c r="C908" s="10"/>
      <c r="D908" s="10"/>
    </row>
    <row r="909" spans="3:4" ht="15.75" customHeight="1" x14ac:dyDescent="0.3">
      <c r="C909" s="10"/>
      <c r="D909" s="10"/>
    </row>
    <row r="910" spans="3:4" ht="15.75" customHeight="1" x14ac:dyDescent="0.3">
      <c r="C910" s="10"/>
      <c r="D910" s="10"/>
    </row>
    <row r="911" spans="3:4" ht="15.75" customHeight="1" x14ac:dyDescent="0.3">
      <c r="C911" s="10"/>
      <c r="D911" s="10"/>
    </row>
    <row r="912" spans="3:4" ht="15.75" customHeight="1" x14ac:dyDescent="0.3">
      <c r="C912" s="10"/>
      <c r="D912" s="10"/>
    </row>
    <row r="913" spans="3:4" ht="15.75" customHeight="1" x14ac:dyDescent="0.3">
      <c r="C913" s="10"/>
      <c r="D913" s="10"/>
    </row>
    <row r="914" spans="3:4" ht="15.75" customHeight="1" x14ac:dyDescent="0.3">
      <c r="C914" s="10"/>
      <c r="D914" s="10"/>
    </row>
    <row r="915" spans="3:4" ht="15.75" customHeight="1" x14ac:dyDescent="0.3">
      <c r="C915" s="10"/>
      <c r="D915" s="10"/>
    </row>
    <row r="916" spans="3:4" ht="15.75" customHeight="1" x14ac:dyDescent="0.3">
      <c r="C916" s="10"/>
      <c r="D916" s="10"/>
    </row>
    <row r="917" spans="3:4" ht="15.75" customHeight="1" x14ac:dyDescent="0.3">
      <c r="C917" s="10"/>
      <c r="D917" s="10"/>
    </row>
    <row r="918" spans="3:4" ht="15.75" customHeight="1" x14ac:dyDescent="0.3">
      <c r="C918" s="10"/>
      <c r="D918" s="10"/>
    </row>
    <row r="919" spans="3:4" ht="15.75" customHeight="1" x14ac:dyDescent="0.3">
      <c r="C919" s="10"/>
      <c r="D919" s="10"/>
    </row>
    <row r="920" spans="3:4" ht="15.75" customHeight="1" x14ac:dyDescent="0.3">
      <c r="C920" s="10"/>
      <c r="D920" s="10"/>
    </row>
    <row r="921" spans="3:4" ht="15.75" customHeight="1" x14ac:dyDescent="0.3">
      <c r="C921" s="10"/>
      <c r="D921" s="10"/>
    </row>
    <row r="922" spans="3:4" ht="15.75" customHeight="1" x14ac:dyDescent="0.3">
      <c r="C922" s="10"/>
      <c r="D922" s="10"/>
    </row>
    <row r="923" spans="3:4" ht="15.75" customHeight="1" x14ac:dyDescent="0.3">
      <c r="C923" s="10"/>
      <c r="D923" s="10"/>
    </row>
    <row r="924" spans="3:4" ht="15.75" customHeight="1" x14ac:dyDescent="0.3">
      <c r="C924" s="10"/>
      <c r="D924" s="10"/>
    </row>
    <row r="925" spans="3:4" ht="15.75" customHeight="1" x14ac:dyDescent="0.3">
      <c r="C925" s="10"/>
      <c r="D925" s="10"/>
    </row>
    <row r="926" spans="3:4" ht="15.75" customHeight="1" x14ac:dyDescent="0.3">
      <c r="C926" s="10"/>
      <c r="D926" s="10"/>
    </row>
    <row r="927" spans="3:4" ht="15.75" customHeight="1" x14ac:dyDescent="0.3">
      <c r="C927" s="10"/>
      <c r="D927" s="10"/>
    </row>
    <row r="928" spans="3:4" ht="15.75" customHeight="1" x14ac:dyDescent="0.3">
      <c r="C928" s="10"/>
      <c r="D928" s="10"/>
    </row>
    <row r="929" spans="3:4" ht="15.75" customHeight="1" x14ac:dyDescent="0.3">
      <c r="C929" s="10"/>
      <c r="D929" s="10"/>
    </row>
    <row r="930" spans="3:4" ht="15.75" customHeight="1" x14ac:dyDescent="0.3">
      <c r="C930" s="10"/>
      <c r="D930" s="10"/>
    </row>
    <row r="931" spans="3:4" ht="15.75" customHeight="1" x14ac:dyDescent="0.3">
      <c r="C931" s="10"/>
      <c r="D931" s="10"/>
    </row>
    <row r="932" spans="3:4" ht="15.75" customHeight="1" x14ac:dyDescent="0.3">
      <c r="C932" s="10"/>
      <c r="D932" s="10"/>
    </row>
    <row r="933" spans="3:4" ht="15.75" customHeight="1" x14ac:dyDescent="0.3">
      <c r="C933" s="10"/>
      <c r="D933" s="10"/>
    </row>
    <row r="934" spans="3:4" ht="15.75" customHeight="1" x14ac:dyDescent="0.3">
      <c r="C934" s="10"/>
      <c r="D934" s="10"/>
    </row>
    <row r="935" spans="3:4" ht="15.75" customHeight="1" x14ac:dyDescent="0.3">
      <c r="C935" s="10"/>
      <c r="D935" s="10"/>
    </row>
    <row r="936" spans="3:4" ht="15.75" customHeight="1" x14ac:dyDescent="0.3">
      <c r="C936" s="10"/>
      <c r="D936" s="10"/>
    </row>
    <row r="937" spans="3:4" ht="15.75" customHeight="1" x14ac:dyDescent="0.3">
      <c r="C937" s="10"/>
      <c r="D937" s="10"/>
    </row>
    <row r="938" spans="3:4" ht="15.75" customHeight="1" x14ac:dyDescent="0.3">
      <c r="C938" s="10"/>
      <c r="D938" s="10"/>
    </row>
    <row r="939" spans="3:4" ht="15.75" customHeight="1" x14ac:dyDescent="0.3">
      <c r="C939" s="10"/>
      <c r="D939" s="10"/>
    </row>
    <row r="940" spans="3:4" ht="15.75" customHeight="1" x14ac:dyDescent="0.3">
      <c r="C940" s="10"/>
      <c r="D940" s="10"/>
    </row>
    <row r="941" spans="3:4" ht="15.75" customHeight="1" x14ac:dyDescent="0.3">
      <c r="C941" s="10"/>
      <c r="D941" s="10"/>
    </row>
    <row r="942" spans="3:4" ht="15.75" customHeight="1" x14ac:dyDescent="0.3">
      <c r="C942" s="10"/>
      <c r="D942" s="10"/>
    </row>
    <row r="943" spans="3:4" ht="15.75" customHeight="1" x14ac:dyDescent="0.3">
      <c r="C943" s="10"/>
      <c r="D943" s="10"/>
    </row>
    <row r="944" spans="3:4" ht="15.75" customHeight="1" x14ac:dyDescent="0.3">
      <c r="C944" s="10"/>
      <c r="D944" s="10"/>
    </row>
    <row r="945" spans="3:4" ht="15.75" customHeight="1" x14ac:dyDescent="0.3">
      <c r="C945" s="10"/>
      <c r="D945" s="10"/>
    </row>
    <row r="946" spans="3:4" ht="15.75" customHeight="1" x14ac:dyDescent="0.3">
      <c r="C946" s="10"/>
      <c r="D946" s="10"/>
    </row>
    <row r="947" spans="3:4" ht="15.75" customHeight="1" x14ac:dyDescent="0.3">
      <c r="C947" s="10"/>
      <c r="D947" s="10"/>
    </row>
    <row r="948" spans="3:4" ht="15.75" customHeight="1" x14ac:dyDescent="0.3">
      <c r="C948" s="10"/>
      <c r="D948" s="10"/>
    </row>
    <row r="949" spans="3:4" ht="15.75" customHeight="1" x14ac:dyDescent="0.3">
      <c r="C949" s="10"/>
      <c r="D949" s="10"/>
    </row>
    <row r="950" spans="3:4" ht="15.75" customHeight="1" x14ac:dyDescent="0.3">
      <c r="C950" s="10"/>
      <c r="D950" s="10"/>
    </row>
    <row r="951" spans="3:4" ht="15.75" customHeight="1" x14ac:dyDescent="0.3">
      <c r="C951" s="10"/>
      <c r="D951" s="10"/>
    </row>
    <row r="952" spans="3:4" ht="15.75" customHeight="1" x14ac:dyDescent="0.3">
      <c r="C952" s="10"/>
      <c r="D952" s="10"/>
    </row>
    <row r="953" spans="3:4" ht="15.75" customHeight="1" x14ac:dyDescent="0.3">
      <c r="C953" s="10"/>
      <c r="D953" s="10"/>
    </row>
    <row r="954" spans="3:4" ht="15.75" customHeight="1" x14ac:dyDescent="0.3">
      <c r="C954" s="10"/>
      <c r="D954" s="10"/>
    </row>
    <row r="955" spans="3:4" ht="15.75" customHeight="1" x14ac:dyDescent="0.3">
      <c r="C955" s="10"/>
      <c r="D955" s="10"/>
    </row>
    <row r="956" spans="3:4" ht="15.75" customHeight="1" x14ac:dyDescent="0.3">
      <c r="C956" s="10"/>
      <c r="D956" s="10"/>
    </row>
    <row r="957" spans="3:4" ht="15.75" customHeight="1" x14ac:dyDescent="0.3">
      <c r="C957" s="10"/>
      <c r="D957" s="10"/>
    </row>
    <row r="958" spans="3:4" ht="15.75" customHeight="1" x14ac:dyDescent="0.3">
      <c r="C958" s="10"/>
      <c r="D958" s="10"/>
    </row>
    <row r="959" spans="3:4" ht="15.75" customHeight="1" x14ac:dyDescent="0.3">
      <c r="C959" s="10"/>
      <c r="D959" s="10"/>
    </row>
    <row r="960" spans="3:4" ht="15.75" customHeight="1" x14ac:dyDescent="0.3">
      <c r="C960" s="10"/>
      <c r="D960" s="10"/>
    </row>
    <row r="961" spans="3:4" ht="15.75" customHeight="1" x14ac:dyDescent="0.3">
      <c r="C961" s="10"/>
      <c r="D961" s="10"/>
    </row>
    <row r="962" spans="3:4" ht="15.75" customHeight="1" x14ac:dyDescent="0.3">
      <c r="C962" s="10"/>
      <c r="D962" s="10"/>
    </row>
    <row r="963" spans="3:4" ht="15.75" customHeight="1" x14ac:dyDescent="0.3">
      <c r="C963" s="10"/>
      <c r="D963" s="10"/>
    </row>
    <row r="964" spans="3:4" ht="15.75" customHeight="1" x14ac:dyDescent="0.3">
      <c r="C964" s="10"/>
      <c r="D964" s="10"/>
    </row>
    <row r="965" spans="3:4" ht="15.75" customHeight="1" x14ac:dyDescent="0.3">
      <c r="C965" s="10"/>
      <c r="D965" s="10"/>
    </row>
    <row r="966" spans="3:4" ht="15.75" customHeight="1" x14ac:dyDescent="0.3">
      <c r="C966" s="10"/>
      <c r="D966" s="10"/>
    </row>
    <row r="967" spans="3:4" ht="15.75" customHeight="1" x14ac:dyDescent="0.3">
      <c r="C967" s="10"/>
      <c r="D967" s="10"/>
    </row>
    <row r="968" spans="3:4" ht="15.75" customHeight="1" x14ac:dyDescent="0.3">
      <c r="C968" s="10"/>
      <c r="D968" s="10"/>
    </row>
    <row r="969" spans="3:4" ht="15.75" customHeight="1" x14ac:dyDescent="0.3">
      <c r="C969" s="10"/>
      <c r="D969" s="10"/>
    </row>
    <row r="970" spans="3:4" ht="15.75" customHeight="1" x14ac:dyDescent="0.3">
      <c r="C970" s="10"/>
      <c r="D970" s="10"/>
    </row>
    <row r="971" spans="3:4" ht="15.75" customHeight="1" x14ac:dyDescent="0.3">
      <c r="C971" s="10"/>
      <c r="D971" s="10"/>
    </row>
    <row r="972" spans="3:4" ht="15.75" customHeight="1" x14ac:dyDescent="0.3">
      <c r="C972" s="10"/>
      <c r="D972" s="10"/>
    </row>
    <row r="973" spans="3:4" ht="15.75" customHeight="1" x14ac:dyDescent="0.3">
      <c r="C973" s="10"/>
      <c r="D973" s="10"/>
    </row>
    <row r="974" spans="3:4" ht="15.75" customHeight="1" x14ac:dyDescent="0.3">
      <c r="C974" s="10"/>
      <c r="D974" s="10"/>
    </row>
    <row r="975" spans="3:4" ht="15.75" customHeight="1" x14ac:dyDescent="0.3">
      <c r="C975" s="10"/>
      <c r="D975" s="10"/>
    </row>
    <row r="976" spans="3:4" ht="15.75" customHeight="1" x14ac:dyDescent="0.3">
      <c r="C976" s="10"/>
      <c r="D976" s="10"/>
    </row>
    <row r="977" spans="3:4" ht="15.75" customHeight="1" x14ac:dyDescent="0.3">
      <c r="C977" s="10"/>
      <c r="D977" s="10"/>
    </row>
    <row r="978" spans="3:4" ht="15.75" customHeight="1" x14ac:dyDescent="0.3">
      <c r="C978" s="10"/>
      <c r="D978" s="10"/>
    </row>
    <row r="979" spans="3:4" ht="15.75" customHeight="1" x14ac:dyDescent="0.3">
      <c r="C979" s="10"/>
      <c r="D979" s="10"/>
    </row>
    <row r="980" spans="3:4" ht="15.75" customHeight="1" x14ac:dyDescent="0.3">
      <c r="C980" s="10"/>
      <c r="D980" s="10"/>
    </row>
    <row r="981" spans="3:4" ht="15.75" customHeight="1" x14ac:dyDescent="0.3">
      <c r="C981" s="10"/>
      <c r="D981" s="10"/>
    </row>
    <row r="982" spans="3:4" ht="15.75" customHeight="1" x14ac:dyDescent="0.3">
      <c r="C982" s="10"/>
      <c r="D982" s="10"/>
    </row>
    <row r="983" spans="3:4" ht="15.75" customHeight="1" x14ac:dyDescent="0.3">
      <c r="C983" s="10"/>
      <c r="D983" s="10"/>
    </row>
    <row r="984" spans="3:4" ht="15.75" customHeight="1" x14ac:dyDescent="0.3">
      <c r="C984" s="10"/>
      <c r="D984" s="10"/>
    </row>
    <row r="985" spans="3:4" ht="15.75" customHeight="1" x14ac:dyDescent="0.3">
      <c r="C985" s="10"/>
      <c r="D985" s="10"/>
    </row>
    <row r="986" spans="3:4" ht="15.75" customHeight="1" x14ac:dyDescent="0.3">
      <c r="C986" s="10"/>
      <c r="D986" s="10"/>
    </row>
    <row r="987" spans="3:4" ht="15.75" customHeight="1" x14ac:dyDescent="0.3">
      <c r="C987" s="10"/>
      <c r="D987" s="10"/>
    </row>
    <row r="988" spans="3:4" ht="15.75" customHeight="1" x14ac:dyDescent="0.3">
      <c r="C988" s="10"/>
      <c r="D988" s="10"/>
    </row>
    <row r="989" spans="3:4" ht="15.75" customHeight="1" x14ac:dyDescent="0.3">
      <c r="C989" s="10"/>
      <c r="D989" s="10"/>
    </row>
    <row r="990" spans="3:4" ht="15.75" customHeight="1" x14ac:dyDescent="0.3">
      <c r="C990" s="10"/>
      <c r="D990" s="10"/>
    </row>
    <row r="991" spans="3:4" ht="15.75" customHeight="1" x14ac:dyDescent="0.3">
      <c r="C991" s="10"/>
      <c r="D991" s="10"/>
    </row>
    <row r="992" spans="3:4" ht="15.75" customHeight="1" x14ac:dyDescent="0.3">
      <c r="C992" s="10"/>
      <c r="D992" s="10"/>
    </row>
    <row r="993" spans="3:4" ht="15.75" customHeight="1" x14ac:dyDescent="0.3">
      <c r="C993" s="10"/>
      <c r="D993" s="10"/>
    </row>
    <row r="994" spans="3:4" ht="15.75" customHeight="1" x14ac:dyDescent="0.3">
      <c r="C994" s="10"/>
      <c r="D994" s="10"/>
    </row>
    <row r="995" spans="3:4" ht="15.75" customHeight="1" x14ac:dyDescent="0.3">
      <c r="C995" s="10"/>
      <c r="D995" s="10"/>
    </row>
    <row r="996" spans="3:4" ht="15.75" customHeight="1" x14ac:dyDescent="0.3">
      <c r="C996" s="10"/>
      <c r="D996" s="10"/>
    </row>
    <row r="997" spans="3:4" ht="15.75" customHeight="1" x14ac:dyDescent="0.3">
      <c r="C997" s="10"/>
      <c r="D997" s="10"/>
    </row>
    <row r="998" spans="3:4" ht="15.75" customHeight="1" x14ac:dyDescent="0.3">
      <c r="C998" s="10"/>
      <c r="D998" s="10"/>
    </row>
    <row r="999" spans="3:4" ht="15.75" customHeight="1" x14ac:dyDescent="0.3">
      <c r="C999" s="10"/>
      <c r="D999" s="10"/>
    </row>
    <row r="1000" spans="3:4" ht="15.75" customHeight="1" x14ac:dyDescent="0.3">
      <c r="C1000" s="10"/>
      <c r="D1000" s="10"/>
    </row>
    <row r="1001" spans="3:4" ht="15.75" customHeight="1" x14ac:dyDescent="0.3">
      <c r="C1001" s="10"/>
      <c r="D1001" s="10"/>
    </row>
  </sheetData>
  <pageMargins left="0.7" right="0.7" top="0.75" bottom="0.75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>
      <selection activeCell="C5" sqref="C5"/>
    </sheetView>
  </sheetViews>
  <sheetFormatPr defaultColWidth="14.44140625" defaultRowHeight="15" customHeight="1" x14ac:dyDescent="0.3"/>
  <cols>
    <col min="1" max="1" width="8.77734375" customWidth="1"/>
    <col min="2" max="2" width="30.44140625" customWidth="1"/>
    <col min="3" max="4" width="15.77734375" customWidth="1"/>
    <col min="5" max="6" width="8.77734375" customWidth="1"/>
    <col min="7" max="7" width="11.77734375" customWidth="1"/>
    <col min="8" max="26" width="8.77734375" customWidth="1"/>
  </cols>
  <sheetData>
    <row r="1" spans="1:9" ht="14.4" x14ac:dyDescent="0.3">
      <c r="A1" s="7" t="s">
        <v>127</v>
      </c>
      <c r="C1" s="23" t="s">
        <v>128</v>
      </c>
      <c r="D1" s="23" t="s">
        <v>129</v>
      </c>
      <c r="E1" s="23" t="s">
        <v>130</v>
      </c>
    </row>
    <row r="2" spans="1:9" ht="14.4" x14ac:dyDescent="0.3">
      <c r="A2" s="6" t="s">
        <v>131</v>
      </c>
      <c r="C2" s="24">
        <v>45291</v>
      </c>
      <c r="D2" s="25"/>
      <c r="E2" s="25"/>
    </row>
    <row r="3" spans="1:9" ht="14.4" x14ac:dyDescent="0.3">
      <c r="A3" s="9" t="s">
        <v>132</v>
      </c>
      <c r="C3" s="23" t="s">
        <v>133</v>
      </c>
      <c r="D3" s="23" t="s">
        <v>173</v>
      </c>
      <c r="E3" s="23" t="s">
        <v>134</v>
      </c>
    </row>
    <row r="4" spans="1:9" ht="14.4" x14ac:dyDescent="0.3">
      <c r="B4" s="9"/>
      <c r="C4" s="25">
        <v>0</v>
      </c>
      <c r="D4" s="25">
        <v>0</v>
      </c>
      <c r="E4" s="25">
        <v>1790</v>
      </c>
    </row>
    <row r="5" spans="1:9" ht="28.8" x14ac:dyDescent="0.3">
      <c r="A5" s="8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141</v>
      </c>
      <c r="H5" s="26"/>
    </row>
    <row r="6" spans="1:9" ht="14.4" x14ac:dyDescent="0.3">
      <c r="B6" s="6"/>
      <c r="C6" s="6"/>
      <c r="D6" s="6"/>
      <c r="E6" s="6"/>
      <c r="F6" s="6"/>
      <c r="G6" s="6"/>
      <c r="H6" s="6"/>
    </row>
    <row r="7" spans="1:9" ht="14.4" x14ac:dyDescent="0.3">
      <c r="B7" s="6"/>
      <c r="E7" s="6"/>
      <c r="F7" s="6"/>
      <c r="G7" s="6"/>
      <c r="H7" s="6"/>
    </row>
    <row r="8" spans="1:9" ht="14.4" x14ac:dyDescent="0.3">
      <c r="H8" s="6"/>
      <c r="I8" s="6"/>
    </row>
    <row r="9" spans="1:9" ht="14.4" x14ac:dyDescent="0.3">
      <c r="H9" s="6"/>
      <c r="I9" s="6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00"/>
  <sheetViews>
    <sheetView workbookViewId="0">
      <selection activeCell="B8" sqref="B8:C8"/>
    </sheetView>
  </sheetViews>
  <sheetFormatPr defaultColWidth="14.44140625" defaultRowHeight="15" customHeight="1" x14ac:dyDescent="0.3"/>
  <cols>
    <col min="1" max="1" width="8.77734375" customWidth="1"/>
    <col min="2" max="2" width="30.44140625" customWidth="1"/>
    <col min="3" max="4" width="15.77734375" customWidth="1"/>
    <col min="5" max="6" width="8.77734375" customWidth="1"/>
    <col min="7" max="7" width="11.77734375" customWidth="1"/>
    <col min="8" max="26" width="8.77734375" customWidth="1"/>
  </cols>
  <sheetData>
    <row r="1" spans="1:8" ht="14.4" x14ac:dyDescent="0.3">
      <c r="A1" s="7" t="s">
        <v>127</v>
      </c>
      <c r="C1" s="23" t="s">
        <v>128</v>
      </c>
      <c r="D1" s="23" t="s">
        <v>129</v>
      </c>
      <c r="E1" s="23" t="s">
        <v>130</v>
      </c>
    </row>
    <row r="2" spans="1:8" ht="14.4" x14ac:dyDescent="0.3">
      <c r="A2" s="6" t="s">
        <v>131</v>
      </c>
      <c r="C2" s="24">
        <v>45291</v>
      </c>
      <c r="D2" s="25"/>
      <c r="E2" s="25"/>
    </row>
    <row r="3" spans="1:8" ht="14.4" x14ac:dyDescent="0.3">
      <c r="A3" s="9" t="s">
        <v>132</v>
      </c>
      <c r="C3" s="60" t="s">
        <v>173</v>
      </c>
      <c r="D3" s="60" t="s">
        <v>218</v>
      </c>
      <c r="E3" s="23" t="s">
        <v>134</v>
      </c>
    </row>
    <row r="4" spans="1:8" ht="14.4" x14ac:dyDescent="0.3">
      <c r="B4" s="9"/>
      <c r="C4" s="25">
        <v>0</v>
      </c>
      <c r="D4" s="25">
        <v>0</v>
      </c>
      <c r="E4" s="25">
        <v>2440</v>
      </c>
    </row>
    <row r="5" spans="1:8" ht="28.8" x14ac:dyDescent="0.3">
      <c r="A5" s="8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141</v>
      </c>
      <c r="H5" s="26"/>
    </row>
    <row r="6" spans="1:8" ht="14.4" x14ac:dyDescent="0.3">
      <c r="B6" s="6"/>
      <c r="E6" s="6"/>
      <c r="F6" s="6"/>
      <c r="G6" s="6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tabSelected="1" topLeftCell="A10" workbookViewId="0">
      <selection sqref="A1:D21"/>
    </sheetView>
  </sheetViews>
  <sheetFormatPr defaultColWidth="14.44140625" defaultRowHeight="15" customHeight="1" x14ac:dyDescent="0.3"/>
  <cols>
    <col min="1" max="1" width="36.77734375" customWidth="1"/>
    <col min="2" max="2" width="8.77734375" customWidth="1"/>
    <col min="3" max="4" width="22.44140625" customWidth="1"/>
    <col min="5" max="6" width="11.88671875" customWidth="1"/>
    <col min="7" max="7" width="10.77734375" customWidth="1"/>
    <col min="8" max="8" width="11.5546875" customWidth="1"/>
    <col min="9" max="9" width="12.5546875" customWidth="1"/>
    <col min="10" max="30" width="8.77734375" customWidth="1"/>
  </cols>
  <sheetData>
    <row r="1" spans="1:11" ht="14.4" x14ac:dyDescent="0.3">
      <c r="A1" s="6" t="s">
        <v>5</v>
      </c>
    </row>
    <row r="2" spans="1:11" ht="28.8" x14ac:dyDescent="0.3">
      <c r="A2" s="6" t="s">
        <v>6</v>
      </c>
      <c r="B2" s="7" t="s">
        <v>7</v>
      </c>
      <c r="C2" s="70" t="s">
        <v>221</v>
      </c>
      <c r="D2" s="8" t="s">
        <v>181</v>
      </c>
      <c r="E2" s="8"/>
      <c r="F2" s="8" t="s">
        <v>143</v>
      </c>
      <c r="G2" s="8" t="s">
        <v>8</v>
      </c>
      <c r="H2" s="8" t="s">
        <v>9</v>
      </c>
      <c r="I2" s="8" t="s">
        <v>10</v>
      </c>
    </row>
    <row r="3" spans="1:11" ht="14.4" x14ac:dyDescent="0.3">
      <c r="A3" s="9" t="s">
        <v>11</v>
      </c>
      <c r="G3" s="10"/>
      <c r="H3" s="10"/>
      <c r="I3" s="10"/>
      <c r="J3" s="10"/>
      <c r="K3" s="10"/>
    </row>
    <row r="4" spans="1:11" ht="14.4" x14ac:dyDescent="0.3">
      <c r="A4" s="6" t="s">
        <v>12</v>
      </c>
      <c r="C4" s="10">
        <f>'Balans o resultatrapport'!C46</f>
        <v>158553</v>
      </c>
      <c r="D4" s="10">
        <f>'Balans o resultatrapport'!D46</f>
        <v>148825</v>
      </c>
      <c r="E4" s="10"/>
      <c r="F4" s="10">
        <f>'Balans o resultatrapport'!E46</f>
        <v>132063</v>
      </c>
      <c r="G4" s="10">
        <f>'Balans o resultatrapport'!F46</f>
        <v>131797</v>
      </c>
      <c r="H4" s="10">
        <v>129403</v>
      </c>
      <c r="I4" s="10">
        <v>127615</v>
      </c>
      <c r="J4" s="10"/>
      <c r="K4" s="10"/>
    </row>
    <row r="5" spans="1:11" ht="14.4" x14ac:dyDescent="0.3">
      <c r="A5" s="9" t="s">
        <v>13</v>
      </c>
      <c r="B5" s="9"/>
      <c r="C5" s="11">
        <f t="shared" ref="C5:D5" si="0">SUM(C4)</f>
        <v>158553</v>
      </c>
      <c r="D5" s="11">
        <f t="shared" si="0"/>
        <v>148825</v>
      </c>
      <c r="E5" s="11"/>
      <c r="F5" s="11">
        <f t="shared" ref="F5:I5" si="1">SUM(F4)</f>
        <v>132063</v>
      </c>
      <c r="G5" s="11">
        <f t="shared" si="1"/>
        <v>131797</v>
      </c>
      <c r="H5" s="11">
        <f t="shared" si="1"/>
        <v>129403</v>
      </c>
      <c r="I5" s="11">
        <f t="shared" si="1"/>
        <v>127615</v>
      </c>
      <c r="J5" s="10"/>
      <c r="K5" s="10"/>
    </row>
    <row r="6" spans="1:11" ht="14.4" x14ac:dyDescent="0.3">
      <c r="G6" s="10"/>
      <c r="H6" s="10"/>
      <c r="I6" s="10"/>
      <c r="J6" s="10"/>
      <c r="K6" s="10"/>
    </row>
    <row r="7" spans="1:11" ht="14.4" x14ac:dyDescent="0.3">
      <c r="A7" s="9" t="s">
        <v>14</v>
      </c>
      <c r="G7" s="10"/>
      <c r="H7" s="10"/>
      <c r="I7" s="10"/>
      <c r="J7" s="10"/>
      <c r="K7" s="10"/>
    </row>
    <row r="8" spans="1:11" ht="14.4" x14ac:dyDescent="0.3">
      <c r="A8" s="6" t="s">
        <v>15</v>
      </c>
      <c r="C8" s="10">
        <f>'Balans o resultatrapport'!C74</f>
        <v>-91835.95</v>
      </c>
      <c r="D8" s="10">
        <f>'Balans o resultatrapport'!D74</f>
        <v>-115236</v>
      </c>
      <c r="E8" s="10"/>
      <c r="F8" s="10">
        <f>'Balans o resultatrapport'!E74</f>
        <v>-104745</v>
      </c>
      <c r="G8" s="10">
        <f>'Balans o resultatrapport'!F74</f>
        <v>-183451.5</v>
      </c>
      <c r="H8" s="10">
        <v>-84852</v>
      </c>
      <c r="I8" s="10">
        <v>-89493</v>
      </c>
      <c r="J8" s="10"/>
      <c r="K8" s="10"/>
    </row>
    <row r="9" spans="1:11" ht="14.4" x14ac:dyDescent="0.3">
      <c r="A9" s="9" t="s">
        <v>16</v>
      </c>
      <c r="B9" s="9"/>
      <c r="C9" s="11">
        <f t="shared" ref="C9:D9" si="2">SUM(C5:C8)</f>
        <v>66717.05</v>
      </c>
      <c r="D9" s="11">
        <f t="shared" si="2"/>
        <v>33589</v>
      </c>
      <c r="E9" s="11"/>
      <c r="F9" s="11">
        <f t="shared" ref="F9:I9" si="3">SUM(F5:F8)</f>
        <v>27318</v>
      </c>
      <c r="G9" s="11">
        <f t="shared" si="3"/>
        <v>-51654.5</v>
      </c>
      <c r="H9" s="11">
        <f t="shared" si="3"/>
        <v>44551</v>
      </c>
      <c r="I9" s="11">
        <f t="shared" si="3"/>
        <v>38122</v>
      </c>
      <c r="J9" s="10"/>
      <c r="K9" s="10"/>
    </row>
    <row r="10" spans="1:11" ht="14.4" x14ac:dyDescent="0.3">
      <c r="G10" s="10"/>
      <c r="H10" s="10"/>
      <c r="I10" s="10"/>
      <c r="J10" s="10"/>
      <c r="K10" s="10"/>
    </row>
    <row r="11" spans="1:11" ht="14.4" x14ac:dyDescent="0.3">
      <c r="A11" s="9" t="s">
        <v>17</v>
      </c>
      <c r="B11" s="9"/>
      <c r="C11" s="11">
        <f t="shared" ref="C11:D11" si="4">C9</f>
        <v>66717.05</v>
      </c>
      <c r="D11" s="11">
        <f t="shared" si="4"/>
        <v>33589</v>
      </c>
      <c r="E11" s="11"/>
      <c r="F11" s="11">
        <f t="shared" ref="F11:I11" si="5">F9</f>
        <v>27318</v>
      </c>
      <c r="G11" s="11">
        <f t="shared" si="5"/>
        <v>-51654.5</v>
      </c>
      <c r="H11" s="11">
        <f t="shared" si="5"/>
        <v>44551</v>
      </c>
      <c r="I11" s="11">
        <f t="shared" si="5"/>
        <v>38122</v>
      </c>
      <c r="J11" s="10"/>
      <c r="K11" s="10"/>
    </row>
    <row r="12" spans="1:11" ht="14.4" x14ac:dyDescent="0.3">
      <c r="G12" s="10"/>
      <c r="H12" s="10"/>
      <c r="I12" s="10"/>
      <c r="J12" s="10"/>
      <c r="K12" s="10"/>
    </row>
    <row r="13" spans="1:11" ht="14.4" x14ac:dyDescent="0.3">
      <c r="A13" s="6" t="s">
        <v>18</v>
      </c>
      <c r="G13" s="10"/>
      <c r="H13" s="10"/>
      <c r="I13" s="10"/>
      <c r="J13" s="10"/>
      <c r="K13" s="10"/>
    </row>
    <row r="14" spans="1:11" ht="14.4" x14ac:dyDescent="0.3">
      <c r="A14" s="9" t="s">
        <v>19</v>
      </c>
      <c r="B14" s="9"/>
      <c r="C14" s="11">
        <f t="shared" ref="C14:D14" si="6">SUM(C11:C13)</f>
        <v>66717.05</v>
      </c>
      <c r="D14" s="11">
        <f t="shared" si="6"/>
        <v>33589</v>
      </c>
      <c r="E14" s="11"/>
      <c r="F14" s="11">
        <f t="shared" ref="F14:I14" si="7">SUM(F11:F13)</f>
        <v>27318</v>
      </c>
      <c r="G14" s="11">
        <f t="shared" si="7"/>
        <v>-51654.5</v>
      </c>
      <c r="H14" s="11">
        <f t="shared" si="7"/>
        <v>44551</v>
      </c>
      <c r="I14" s="11">
        <f t="shared" si="7"/>
        <v>38122</v>
      </c>
      <c r="J14" s="10"/>
      <c r="K14" s="10"/>
    </row>
    <row r="15" spans="1:11" ht="14.4" x14ac:dyDescent="0.3">
      <c r="G15" s="10"/>
      <c r="H15" s="10"/>
      <c r="I15" s="10"/>
      <c r="J15" s="10"/>
      <c r="K15" s="10"/>
    </row>
    <row r="16" spans="1:11" ht="14.4" x14ac:dyDescent="0.3">
      <c r="A16" s="6" t="s">
        <v>20</v>
      </c>
      <c r="G16" s="10"/>
      <c r="H16" s="10"/>
      <c r="I16" s="10"/>
      <c r="J16" s="10"/>
      <c r="K16" s="10"/>
    </row>
    <row r="17" spans="1:11" ht="14.4" x14ac:dyDescent="0.3">
      <c r="A17" s="9" t="s">
        <v>21</v>
      </c>
      <c r="B17" s="9"/>
      <c r="C17" s="11">
        <f t="shared" ref="C17:D17" si="8">SUM(C14:C16)</f>
        <v>66717.05</v>
      </c>
      <c r="D17" s="11">
        <f t="shared" si="8"/>
        <v>33589</v>
      </c>
      <c r="E17" s="11"/>
      <c r="F17" s="11">
        <f t="shared" ref="F17:I17" si="9">SUM(F14:F16)</f>
        <v>27318</v>
      </c>
      <c r="G17" s="11">
        <f t="shared" si="9"/>
        <v>-51654.5</v>
      </c>
      <c r="H17" s="11">
        <f t="shared" si="9"/>
        <v>44551</v>
      </c>
      <c r="I17" s="11">
        <f t="shared" si="9"/>
        <v>38122</v>
      </c>
      <c r="J17" s="10"/>
      <c r="K17" s="10"/>
    </row>
    <row r="18" spans="1:11" ht="14.4" x14ac:dyDescent="0.3">
      <c r="G18" s="10"/>
      <c r="H18" s="10"/>
      <c r="I18" s="10"/>
      <c r="J18" s="10"/>
      <c r="K18" s="10"/>
    </row>
    <row r="19" spans="1:11" ht="14.4" x14ac:dyDescent="0.3">
      <c r="A19" s="9" t="s">
        <v>22</v>
      </c>
      <c r="B19" s="9"/>
      <c r="C19" s="9"/>
      <c r="D19" s="9"/>
      <c r="E19" s="9"/>
      <c r="F19" s="9"/>
      <c r="G19" s="11"/>
      <c r="H19" s="11"/>
      <c r="I19" s="11"/>
      <c r="J19" s="10"/>
      <c r="K19" s="10"/>
    </row>
    <row r="20" spans="1:11" ht="14.4" x14ac:dyDescent="0.3">
      <c r="G20" s="10"/>
      <c r="H20" s="10"/>
      <c r="I20" s="10"/>
      <c r="J20" s="10"/>
      <c r="K20" s="10"/>
    </row>
    <row r="21" spans="1:11" ht="15.75" customHeight="1" x14ac:dyDescent="0.3">
      <c r="A21" s="9" t="s">
        <v>23</v>
      </c>
      <c r="B21" s="9"/>
      <c r="C21" s="11">
        <f t="shared" ref="C21:D21" si="10">SUM(C17:C20)</f>
        <v>66717.05</v>
      </c>
      <c r="D21" s="11">
        <f t="shared" si="10"/>
        <v>33589</v>
      </c>
      <c r="E21" s="11"/>
      <c r="F21" s="11">
        <f t="shared" ref="F21:I21" si="11">SUM(F17:F20)</f>
        <v>27318</v>
      </c>
      <c r="G21" s="11">
        <f t="shared" si="11"/>
        <v>-51654.5</v>
      </c>
      <c r="H21" s="11">
        <f t="shared" si="11"/>
        <v>44551</v>
      </c>
      <c r="I21" s="11">
        <f t="shared" si="11"/>
        <v>38122</v>
      </c>
      <c r="J21" s="10"/>
      <c r="K21" s="10"/>
    </row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zoomScale="120" zoomScaleNormal="120" workbookViewId="0">
      <selection activeCell="C30" sqref="C30"/>
    </sheetView>
  </sheetViews>
  <sheetFormatPr defaultColWidth="14.44140625" defaultRowHeight="15" customHeight="1" x14ac:dyDescent="0.3"/>
  <cols>
    <col min="1" max="1" width="43.77734375" customWidth="1"/>
    <col min="2" max="2" width="8.77734375" customWidth="1"/>
    <col min="3" max="3" width="11.5546875" customWidth="1"/>
    <col min="4" max="5" width="13" customWidth="1"/>
    <col min="6" max="6" width="11.44140625" customWidth="1"/>
    <col min="7" max="7" width="13.5546875" customWidth="1"/>
    <col min="8" max="8" width="11.5546875" customWidth="1"/>
    <col min="9" max="29" width="8.77734375" customWidth="1"/>
  </cols>
  <sheetData>
    <row r="1" spans="1:8" ht="14.4" x14ac:dyDescent="0.3">
      <c r="A1" s="6" t="s">
        <v>24</v>
      </c>
    </row>
    <row r="2" spans="1:8" ht="28.8" x14ac:dyDescent="0.3">
      <c r="A2" s="6" t="s">
        <v>6</v>
      </c>
      <c r="B2" s="7" t="s">
        <v>7</v>
      </c>
      <c r="C2" s="70" t="s">
        <v>221</v>
      </c>
      <c r="D2" s="8" t="s">
        <v>181</v>
      </c>
      <c r="E2" s="8" t="s">
        <v>143</v>
      </c>
      <c r="F2" s="8" t="s">
        <v>8</v>
      </c>
      <c r="G2" s="8" t="s">
        <v>9</v>
      </c>
      <c r="H2" s="8" t="s">
        <v>10</v>
      </c>
    </row>
    <row r="3" spans="1:8" ht="14.4" x14ac:dyDescent="0.3">
      <c r="A3" s="9" t="s">
        <v>25</v>
      </c>
      <c r="B3" s="7"/>
      <c r="C3" s="7"/>
      <c r="D3" s="7"/>
      <c r="E3" s="7"/>
      <c r="F3" s="8"/>
      <c r="G3" s="8"/>
      <c r="H3" s="8"/>
    </row>
    <row r="4" spans="1:8" ht="14.4" x14ac:dyDescent="0.3">
      <c r="A4" s="9" t="s">
        <v>26</v>
      </c>
      <c r="F4" s="10"/>
      <c r="G4" s="10"/>
      <c r="H4" s="10"/>
    </row>
    <row r="5" spans="1:8" ht="14.4" x14ac:dyDescent="0.3">
      <c r="A5" s="9" t="s">
        <v>27</v>
      </c>
      <c r="F5" s="10"/>
      <c r="G5" s="10"/>
      <c r="H5" s="10"/>
    </row>
    <row r="6" spans="1:8" ht="14.4" x14ac:dyDescent="0.3">
      <c r="A6" s="6" t="s">
        <v>28</v>
      </c>
      <c r="C6">
        <v>0</v>
      </c>
      <c r="D6" s="10">
        <f>'Balans o resultatrapport'!B6</f>
        <v>0</v>
      </c>
      <c r="E6" s="10">
        <f>'Balans o resultatrapport'!E6</f>
        <v>0</v>
      </c>
      <c r="F6" s="10">
        <f>'Balans o resultatrapport'!F6</f>
        <v>0</v>
      </c>
      <c r="G6" s="10">
        <f>'Balans o resultatrapport'!G6</f>
        <v>5930</v>
      </c>
      <c r="H6" s="10">
        <f>'Balans o resultatrapport'!H6</f>
        <v>0</v>
      </c>
    </row>
    <row r="7" spans="1:8" ht="14.4" x14ac:dyDescent="0.3">
      <c r="A7" s="9" t="s">
        <v>29</v>
      </c>
      <c r="B7" s="9"/>
      <c r="C7" s="11">
        <f t="shared" ref="C7:D7" si="0">SUM(C6)</f>
        <v>0</v>
      </c>
      <c r="D7" s="11">
        <f t="shared" si="0"/>
        <v>0</v>
      </c>
      <c r="E7" s="11">
        <f t="shared" ref="E7:H7" si="1">SUM(E6)</f>
        <v>0</v>
      </c>
      <c r="F7" s="11">
        <f t="shared" si="1"/>
        <v>0</v>
      </c>
      <c r="G7" s="11">
        <f t="shared" si="1"/>
        <v>5930</v>
      </c>
      <c r="H7" s="11">
        <f t="shared" si="1"/>
        <v>0</v>
      </c>
    </row>
    <row r="8" spans="1:8" ht="14.4" x14ac:dyDescent="0.3">
      <c r="F8" s="10"/>
      <c r="G8" s="10"/>
      <c r="H8" s="10"/>
    </row>
    <row r="9" spans="1:8" ht="14.4" x14ac:dyDescent="0.3">
      <c r="A9" s="9" t="s">
        <v>30</v>
      </c>
      <c r="F9" s="10"/>
      <c r="G9" s="10"/>
      <c r="H9" s="10"/>
    </row>
    <row r="10" spans="1:8" ht="14.4" x14ac:dyDescent="0.3">
      <c r="A10" s="6" t="s">
        <v>30</v>
      </c>
      <c r="C10" s="40">
        <f>'Balans o resultatrapport'!C14</f>
        <v>286253.69</v>
      </c>
      <c r="D10" s="10">
        <f>'Balans o resultatrapport'!D14</f>
        <v>219536.64000000001</v>
      </c>
      <c r="E10" s="10">
        <f>'Balans o resultatrapport'!E14</f>
        <v>200512.64000000001</v>
      </c>
      <c r="F10" s="10">
        <f>'Balans o resultatrapport'!F14</f>
        <v>158254.64000000001</v>
      </c>
      <c r="G10" s="10">
        <f>'Balans o resultatrapport'!G14</f>
        <v>205709.44</v>
      </c>
      <c r="H10" s="10">
        <f>'Balans o resultatrapport'!H14</f>
        <v>161733.14000000001</v>
      </c>
    </row>
    <row r="11" spans="1:8" ht="14.4" x14ac:dyDescent="0.3">
      <c r="A11" s="9" t="s">
        <v>31</v>
      </c>
      <c r="B11" s="9"/>
      <c r="C11" s="11">
        <f t="shared" ref="C11:H11" si="2">SUM(C7:C10)</f>
        <v>286253.69</v>
      </c>
      <c r="D11" s="11">
        <f t="shared" si="2"/>
        <v>219536.64000000001</v>
      </c>
      <c r="E11" s="11">
        <f t="shared" si="2"/>
        <v>200512.64000000001</v>
      </c>
      <c r="F11" s="11">
        <f t="shared" si="2"/>
        <v>158254.64000000001</v>
      </c>
      <c r="G11" s="11">
        <f t="shared" si="2"/>
        <v>211639.44</v>
      </c>
      <c r="H11" s="11">
        <f t="shared" si="2"/>
        <v>161733.14000000001</v>
      </c>
    </row>
    <row r="12" spans="1:8" ht="14.4" x14ac:dyDescent="0.3">
      <c r="F12" s="10"/>
      <c r="G12" s="10"/>
      <c r="H12" s="10"/>
    </row>
    <row r="13" spans="1:8" ht="14.4" x14ac:dyDescent="0.3">
      <c r="A13" s="9" t="s">
        <v>32</v>
      </c>
      <c r="B13" s="9"/>
      <c r="C13" s="11">
        <f>C11</f>
        <v>286253.69</v>
      </c>
      <c r="D13" s="11">
        <f>D11</f>
        <v>219536.64000000001</v>
      </c>
      <c r="E13" s="11">
        <f t="shared" ref="E13:H13" si="3">E11</f>
        <v>200512.64000000001</v>
      </c>
      <c r="F13" s="11">
        <f t="shared" si="3"/>
        <v>158254.64000000001</v>
      </c>
      <c r="G13" s="11">
        <f t="shared" si="3"/>
        <v>211639.44</v>
      </c>
      <c r="H13" s="11">
        <f t="shared" si="3"/>
        <v>161733.14000000001</v>
      </c>
    </row>
    <row r="14" spans="1:8" ht="14.4" x14ac:dyDescent="0.3">
      <c r="F14" s="10"/>
      <c r="G14" s="10"/>
      <c r="H14" s="10"/>
    </row>
    <row r="15" spans="1:8" ht="14.4" x14ac:dyDescent="0.3">
      <c r="A15" s="9" t="s">
        <v>33</v>
      </c>
      <c r="B15" s="9"/>
      <c r="C15" s="11">
        <f t="shared" ref="C15:D15" si="4">SUM(C13:C14)</f>
        <v>286253.69</v>
      </c>
      <c r="D15" s="11">
        <f t="shared" si="4"/>
        <v>219536.64000000001</v>
      </c>
      <c r="E15" s="11">
        <f t="shared" ref="E15:H15" si="5">SUM(E13:E14)</f>
        <v>200512.64000000001</v>
      </c>
      <c r="F15" s="11">
        <f t="shared" si="5"/>
        <v>158254.64000000001</v>
      </c>
      <c r="G15" s="11">
        <f t="shared" si="5"/>
        <v>211639.44</v>
      </c>
      <c r="H15" s="11">
        <f t="shared" si="5"/>
        <v>161733.14000000001</v>
      </c>
    </row>
    <row r="16" spans="1:8" ht="14.4" x14ac:dyDescent="0.3">
      <c r="F16" s="10"/>
      <c r="G16" s="10"/>
      <c r="H16" s="10"/>
    </row>
    <row r="17" spans="1:8" ht="14.4" x14ac:dyDescent="0.3">
      <c r="A17" s="9" t="s">
        <v>34</v>
      </c>
      <c r="F17" s="10"/>
      <c r="G17" s="10"/>
      <c r="H17" s="10"/>
    </row>
    <row r="18" spans="1:8" ht="14.4" x14ac:dyDescent="0.3">
      <c r="A18" s="9" t="s">
        <v>35</v>
      </c>
      <c r="F18" s="10"/>
      <c r="G18" s="10"/>
      <c r="H18" s="10"/>
    </row>
    <row r="19" spans="1:8" ht="14.4" x14ac:dyDescent="0.3">
      <c r="A19" s="6" t="s">
        <v>36</v>
      </c>
      <c r="C19" s="10">
        <f t="shared" ref="C19:G19" si="6">D21</f>
        <v>215536.5</v>
      </c>
      <c r="D19" s="10">
        <f t="shared" si="6"/>
        <v>181947.5</v>
      </c>
      <c r="E19" s="10">
        <f t="shared" si="6"/>
        <v>154629.5</v>
      </c>
      <c r="F19" s="10">
        <f t="shared" si="6"/>
        <v>206284</v>
      </c>
      <c r="G19" s="10">
        <f t="shared" si="6"/>
        <v>161733</v>
      </c>
      <c r="H19" s="10">
        <v>123611</v>
      </c>
    </row>
    <row r="20" spans="1:8" ht="14.4" x14ac:dyDescent="0.3">
      <c r="A20" s="6" t="s">
        <v>37</v>
      </c>
      <c r="C20" s="10">
        <f>'Balans o resultatrapport'!C25</f>
        <v>66717.05</v>
      </c>
      <c r="D20" s="10">
        <f>'Balans o resultatrapport'!D25</f>
        <v>33589</v>
      </c>
      <c r="E20" s="10">
        <f>'Balans o resultatrapport'!E25</f>
        <v>27318</v>
      </c>
      <c r="F20" s="10">
        <f>'Balans o resultatrapport'!F25</f>
        <v>-51654.5</v>
      </c>
      <c r="G20" s="10">
        <v>44551</v>
      </c>
      <c r="H20" s="10">
        <v>38122</v>
      </c>
    </row>
    <row r="21" spans="1:8" ht="15.75" customHeight="1" x14ac:dyDescent="0.3">
      <c r="A21" s="9" t="s">
        <v>38</v>
      </c>
      <c r="B21" s="9"/>
      <c r="C21" s="11">
        <f t="shared" ref="C21:D21" si="7">SUM(C19:C20)</f>
        <v>282253.55</v>
      </c>
      <c r="D21" s="11">
        <f t="shared" si="7"/>
        <v>215536.5</v>
      </c>
      <c r="E21" s="11">
        <f t="shared" ref="E21:H21" si="8">SUM(E19:E20)</f>
        <v>181947.5</v>
      </c>
      <c r="F21" s="11">
        <f t="shared" si="8"/>
        <v>154629.5</v>
      </c>
      <c r="G21" s="11">
        <f t="shared" si="8"/>
        <v>206284</v>
      </c>
      <c r="H21" s="11">
        <f t="shared" si="8"/>
        <v>161733</v>
      </c>
    </row>
    <row r="22" spans="1:8" ht="15.75" customHeight="1" x14ac:dyDescent="0.3">
      <c r="F22" s="10"/>
      <c r="G22" s="10"/>
      <c r="H22" s="10"/>
    </row>
    <row r="23" spans="1:8" ht="15.75" customHeight="1" x14ac:dyDescent="0.3">
      <c r="A23" s="9" t="s">
        <v>39</v>
      </c>
      <c r="B23" s="9"/>
      <c r="C23" s="9"/>
      <c r="D23" s="9"/>
      <c r="E23" s="9"/>
      <c r="F23" s="11"/>
      <c r="G23" s="11"/>
      <c r="H23" s="11"/>
    </row>
    <row r="24" spans="1:8" ht="15.75" customHeight="1" x14ac:dyDescent="0.3">
      <c r="A24" s="6" t="s">
        <v>40</v>
      </c>
      <c r="C24" s="40">
        <f>'Balans o resultatrapport'!C30</f>
        <v>0</v>
      </c>
      <c r="D24" s="40">
        <f>'Balans o resultatrapport'!D30</f>
        <v>0</v>
      </c>
      <c r="E24" s="40">
        <f>'Balans o resultatrapport'!E30</f>
        <v>15190</v>
      </c>
      <c r="F24" s="10">
        <v>500</v>
      </c>
      <c r="G24" s="10">
        <v>355</v>
      </c>
      <c r="H24" s="10">
        <v>0</v>
      </c>
    </row>
    <row r="25" spans="1:8" ht="15.75" customHeight="1" x14ac:dyDescent="0.3">
      <c r="A25" s="6" t="s">
        <v>41</v>
      </c>
      <c r="B25" s="9"/>
      <c r="C25" s="41">
        <f>'Balans o resultatrapport'!C32</f>
        <v>4000</v>
      </c>
      <c r="D25" s="41">
        <f>'Balans o resultatrapport'!D32</f>
        <v>4000</v>
      </c>
      <c r="E25" s="41">
        <f>'Balans o resultatrapport'!E32</f>
        <v>3375</v>
      </c>
      <c r="F25" s="41">
        <v>3125</v>
      </c>
      <c r="G25" s="10">
        <v>5000</v>
      </c>
      <c r="H25" s="10">
        <v>0</v>
      </c>
    </row>
    <row r="26" spans="1:8" ht="15.75" customHeight="1" x14ac:dyDescent="0.3">
      <c r="A26" s="9" t="s">
        <v>42</v>
      </c>
      <c r="B26" s="9"/>
      <c r="C26" s="11">
        <f t="shared" ref="C26:D26" si="9">SUM(C24:C25)</f>
        <v>4000</v>
      </c>
      <c r="D26" s="11">
        <f t="shared" si="9"/>
        <v>4000</v>
      </c>
      <c r="E26" s="11">
        <f t="shared" ref="E26:H26" si="10">SUM(E24:E25)</f>
        <v>18565</v>
      </c>
      <c r="F26" s="11">
        <f t="shared" si="10"/>
        <v>3625</v>
      </c>
      <c r="G26" s="11">
        <f t="shared" si="10"/>
        <v>5355</v>
      </c>
      <c r="H26" s="11">
        <f t="shared" si="10"/>
        <v>0</v>
      </c>
    </row>
    <row r="27" spans="1:8" ht="15.75" customHeight="1" x14ac:dyDescent="0.3">
      <c r="A27" s="9"/>
      <c r="B27" s="9"/>
      <c r="C27" s="9"/>
      <c r="D27" s="9"/>
      <c r="E27" s="9"/>
      <c r="F27" s="11"/>
      <c r="G27" s="11"/>
      <c r="H27" s="11"/>
    </row>
    <row r="28" spans="1:8" ht="15.75" customHeight="1" x14ac:dyDescent="0.3">
      <c r="A28" s="9" t="s">
        <v>43</v>
      </c>
      <c r="B28" s="9"/>
      <c r="C28" s="11">
        <f>C21+C26</f>
        <v>286253.55</v>
      </c>
      <c r="D28" s="11">
        <f t="shared" ref="D28" si="11">D21+D26</f>
        <v>219536.5</v>
      </c>
      <c r="E28" s="11">
        <f t="shared" ref="E28:H28" si="12">E21+E26</f>
        <v>200512.5</v>
      </c>
      <c r="F28" s="11">
        <f t="shared" si="12"/>
        <v>158254.5</v>
      </c>
      <c r="G28" s="11">
        <f t="shared" si="12"/>
        <v>211639</v>
      </c>
      <c r="H28" s="11">
        <f t="shared" si="12"/>
        <v>161733</v>
      </c>
    </row>
    <row r="29" spans="1:8" ht="15.75" customHeight="1" x14ac:dyDescent="0.3">
      <c r="B29" s="7" t="s">
        <v>44</v>
      </c>
      <c r="C29" s="12">
        <f>C15-C28</f>
        <v>0.14000000001396984</v>
      </c>
      <c r="D29" s="12">
        <f t="shared" ref="D29" si="13">D15-D28</f>
        <v>0.14000000001396984</v>
      </c>
      <c r="E29" s="12">
        <f t="shared" ref="E29:H29" si="14">E15-E28</f>
        <v>0.14000000001396984</v>
      </c>
      <c r="F29" s="12">
        <f t="shared" si="14"/>
        <v>0.14000000001396984</v>
      </c>
      <c r="G29" s="12">
        <f t="shared" si="14"/>
        <v>0.44000000000232831</v>
      </c>
      <c r="H29" s="12">
        <f t="shared" si="14"/>
        <v>0.14000000001396984</v>
      </c>
    </row>
    <row r="30" spans="1:8" ht="15.75" customHeight="1" x14ac:dyDescent="0.3"/>
    <row r="31" spans="1:8" ht="15.75" customHeight="1" x14ac:dyDescent="0.3">
      <c r="A31" s="6" t="s">
        <v>45</v>
      </c>
    </row>
    <row r="32" spans="1:8" ht="15.75" customHeight="1" x14ac:dyDescent="0.3"/>
    <row r="33" spans="1:8" ht="15.75" customHeight="1" x14ac:dyDescent="0.3">
      <c r="A33" s="72" t="s">
        <v>247</v>
      </c>
    </row>
    <row r="34" spans="1:8" ht="15.75" customHeight="1" x14ac:dyDescent="0.3"/>
    <row r="35" spans="1:8" ht="15.75" customHeight="1" x14ac:dyDescent="0.3">
      <c r="B35" s="6" t="s">
        <v>47</v>
      </c>
      <c r="C35" s="6"/>
      <c r="D35" s="6"/>
      <c r="E35" s="6"/>
      <c r="H35" s="6" t="s">
        <v>46</v>
      </c>
    </row>
    <row r="36" spans="1:8" ht="15.75" customHeight="1" x14ac:dyDescent="0.3"/>
    <row r="37" spans="1:8" ht="15.75" customHeight="1" x14ac:dyDescent="0.3">
      <c r="B37" s="43" t="s">
        <v>177</v>
      </c>
      <c r="C37" s="43"/>
      <c r="H37" s="43" t="s">
        <v>180</v>
      </c>
    </row>
    <row r="38" spans="1:8" ht="15.75" customHeight="1" x14ac:dyDescent="0.3">
      <c r="B38" s="47"/>
      <c r="C38" s="47"/>
      <c r="D38" s="6"/>
      <c r="E38" s="6"/>
    </row>
    <row r="39" spans="1:8" ht="15.75" customHeight="1" x14ac:dyDescent="0.3">
      <c r="B39" s="43" t="s">
        <v>178</v>
      </c>
      <c r="C39" s="43"/>
      <c r="H39" s="43"/>
    </row>
    <row r="40" spans="1:8" ht="15.75" customHeight="1" x14ac:dyDescent="0.3"/>
    <row r="41" spans="1:8" ht="15.75" customHeight="1" x14ac:dyDescent="0.3">
      <c r="B41" s="43" t="s">
        <v>179</v>
      </c>
      <c r="C41" s="43"/>
      <c r="D41" s="6"/>
      <c r="E41" s="6"/>
    </row>
    <row r="42" spans="1:8" ht="15.75" customHeight="1" x14ac:dyDescent="0.3"/>
    <row r="43" spans="1:8" ht="15.75" customHeight="1" x14ac:dyDescent="0.3">
      <c r="B43" s="43"/>
      <c r="C43" s="43"/>
    </row>
    <row r="44" spans="1:8" ht="15.75" customHeight="1" x14ac:dyDescent="0.3"/>
    <row r="45" spans="1:8" ht="15.75" customHeight="1" x14ac:dyDescent="0.3"/>
    <row r="46" spans="1:8" ht="15.75" customHeight="1" x14ac:dyDescent="0.3"/>
    <row r="47" spans="1:8" ht="15.75" customHeight="1" x14ac:dyDescent="0.3"/>
    <row r="48" spans="1:8" ht="15.75" customHeight="1" x14ac:dyDescent="0.3">
      <c r="A48" s="48" t="s">
        <v>182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hyperlinks>
    <hyperlink ref="A48" r:id="rId1" xr:uid="{E458D3D5-46C0-49C9-9076-42ABEB8F163C}"/>
  </hyperlinks>
  <pageMargins left="0.7" right="0.7" top="0.75" bottom="0.75" header="0" footer="0"/>
  <pageSetup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007"/>
  <sheetViews>
    <sheetView topLeftCell="A66" workbookViewId="0">
      <selection activeCell="K39" sqref="K39"/>
    </sheetView>
  </sheetViews>
  <sheetFormatPr defaultColWidth="14.44140625" defaultRowHeight="15" customHeight="1" x14ac:dyDescent="0.3"/>
  <cols>
    <col min="1" max="1" width="43.77734375" customWidth="1"/>
    <col min="2" max="2" width="8.77734375" customWidth="1"/>
    <col min="3" max="3" width="11.88671875" customWidth="1"/>
    <col min="4" max="5" width="10.21875" customWidth="1"/>
    <col min="6" max="6" width="11.44140625" customWidth="1"/>
    <col min="7" max="7" width="13.5546875" customWidth="1"/>
    <col min="8" max="8" width="11.5546875" customWidth="1"/>
    <col min="9" max="29" width="8.77734375" customWidth="1"/>
  </cols>
  <sheetData>
    <row r="1" spans="1:10" ht="18" x14ac:dyDescent="0.35">
      <c r="A1" s="13" t="s">
        <v>24</v>
      </c>
    </row>
    <row r="2" spans="1:10" ht="43.2" x14ac:dyDescent="0.3">
      <c r="A2" s="6" t="s">
        <v>6</v>
      </c>
      <c r="B2" s="7" t="s">
        <v>7</v>
      </c>
      <c r="C2" s="70" t="s">
        <v>221</v>
      </c>
      <c r="D2" s="8" t="s">
        <v>181</v>
      </c>
      <c r="E2" s="8" t="s">
        <v>143</v>
      </c>
      <c r="F2" s="8" t="s">
        <v>8</v>
      </c>
      <c r="G2" s="8" t="s">
        <v>9</v>
      </c>
      <c r="H2" s="8" t="s">
        <v>10</v>
      </c>
    </row>
    <row r="3" spans="1:10" ht="14.4" x14ac:dyDescent="0.3">
      <c r="A3" s="9" t="s">
        <v>25</v>
      </c>
      <c r="B3" s="7"/>
      <c r="C3" s="7"/>
      <c r="D3" s="7"/>
      <c r="E3" s="7"/>
      <c r="F3" s="8"/>
      <c r="G3" s="8"/>
      <c r="H3" s="8"/>
    </row>
    <row r="4" spans="1:10" ht="14.4" x14ac:dyDescent="0.3">
      <c r="A4" s="9" t="s">
        <v>26</v>
      </c>
      <c r="F4" s="10"/>
      <c r="G4" s="10"/>
      <c r="H4" s="10"/>
    </row>
    <row r="5" spans="1:10" ht="14.4" x14ac:dyDescent="0.3">
      <c r="A5" s="9" t="s">
        <v>27</v>
      </c>
      <c r="F5" s="10"/>
      <c r="G5" s="10"/>
      <c r="H5" s="10"/>
    </row>
    <row r="6" spans="1:10" ht="14.4" x14ac:dyDescent="0.3">
      <c r="A6" s="6" t="s">
        <v>28</v>
      </c>
      <c r="C6">
        <v>0</v>
      </c>
      <c r="D6">
        <v>0</v>
      </c>
      <c r="E6">
        <v>0</v>
      </c>
      <c r="F6" s="10">
        <v>0</v>
      </c>
      <c r="G6" s="10">
        <v>5930</v>
      </c>
      <c r="H6" s="10"/>
      <c r="J6" s="6" t="s">
        <v>48</v>
      </c>
    </row>
    <row r="7" spans="1:10" ht="14.4" x14ac:dyDescent="0.3">
      <c r="A7" s="6" t="s">
        <v>49</v>
      </c>
      <c r="F7" s="10"/>
      <c r="G7" s="10"/>
      <c r="H7" s="10"/>
      <c r="J7" s="6" t="s">
        <v>50</v>
      </c>
    </row>
    <row r="8" spans="1:10" ht="14.4" x14ac:dyDescent="0.3">
      <c r="A8" s="9" t="s">
        <v>29</v>
      </c>
      <c r="B8" s="9"/>
      <c r="C8" s="11">
        <f t="shared" ref="C8:D8" si="0">SUM(C6)</f>
        <v>0</v>
      </c>
      <c r="D8" s="11">
        <f t="shared" si="0"/>
        <v>0</v>
      </c>
      <c r="E8" s="11">
        <f t="shared" ref="E8:H8" si="1">SUM(E6)</f>
        <v>0</v>
      </c>
      <c r="F8" s="11">
        <f t="shared" si="1"/>
        <v>0</v>
      </c>
      <c r="G8" s="11">
        <f t="shared" si="1"/>
        <v>5930</v>
      </c>
      <c r="H8" s="11">
        <f t="shared" si="1"/>
        <v>0</v>
      </c>
    </row>
    <row r="9" spans="1:10" ht="14.4" x14ac:dyDescent="0.3">
      <c r="F9" s="10"/>
      <c r="G9" s="10"/>
      <c r="H9" s="10"/>
    </row>
    <row r="10" spans="1:10" ht="14.4" x14ac:dyDescent="0.3">
      <c r="A10" s="9" t="s">
        <v>30</v>
      </c>
      <c r="F10" s="10"/>
      <c r="G10" s="10"/>
      <c r="H10" s="10"/>
    </row>
    <row r="11" spans="1:10" ht="14.4" x14ac:dyDescent="0.3">
      <c r="A11" s="6" t="s">
        <v>30</v>
      </c>
      <c r="F11" s="10"/>
      <c r="G11" s="10"/>
      <c r="H11" s="10"/>
    </row>
    <row r="12" spans="1:10" ht="14.4" x14ac:dyDescent="0.3">
      <c r="A12" s="6" t="s">
        <v>51</v>
      </c>
      <c r="C12">
        <f>D12+3200</f>
        <v>3478</v>
      </c>
      <c r="D12">
        <v>278</v>
      </c>
      <c r="E12">
        <v>278</v>
      </c>
      <c r="F12" s="10">
        <v>278</v>
      </c>
      <c r="G12" s="10">
        <v>278</v>
      </c>
      <c r="H12" s="10">
        <v>278</v>
      </c>
    </row>
    <row r="13" spans="1:10" ht="14.4" x14ac:dyDescent="0.3">
      <c r="A13" s="6" t="s">
        <v>52</v>
      </c>
      <c r="C13" s="40">
        <f>'Verifikationer 2025'!D30</f>
        <v>282775.69</v>
      </c>
      <c r="D13" s="40">
        <f>'Verifikationer 2024 '!D38</f>
        <v>219258.64</v>
      </c>
      <c r="E13" s="40">
        <f>'Verifikationer 2023'!D35</f>
        <v>200234.64</v>
      </c>
      <c r="F13" s="10">
        <f>Verifikationer2022!D50</f>
        <v>157976.64000000001</v>
      </c>
      <c r="G13" s="10">
        <v>205431.44</v>
      </c>
      <c r="H13" s="10">
        <v>161455.14000000001</v>
      </c>
    </row>
    <row r="14" spans="1:10" ht="14.4" x14ac:dyDescent="0.3">
      <c r="A14" s="9" t="s">
        <v>31</v>
      </c>
      <c r="B14" s="9"/>
      <c r="C14" s="11">
        <f>SUM(C11:C13)</f>
        <v>286253.69</v>
      </c>
      <c r="D14" s="11">
        <f t="shared" ref="D14" si="2">SUM(D11:D13)</f>
        <v>219536.64000000001</v>
      </c>
      <c r="E14" s="11">
        <f t="shared" ref="E14:H14" si="3">SUM(E11:E13)</f>
        <v>200512.64000000001</v>
      </c>
      <c r="F14" s="11">
        <f t="shared" si="3"/>
        <v>158254.64000000001</v>
      </c>
      <c r="G14" s="11">
        <f t="shared" si="3"/>
        <v>205709.44</v>
      </c>
      <c r="H14" s="11">
        <f t="shared" si="3"/>
        <v>161733.14000000001</v>
      </c>
      <c r="I14" s="10"/>
    </row>
    <row r="15" spans="1:10" ht="14.4" x14ac:dyDescent="0.3">
      <c r="F15" s="10"/>
      <c r="G15" s="10"/>
      <c r="H15" s="10"/>
    </row>
    <row r="16" spans="1:10" ht="14.4" x14ac:dyDescent="0.3">
      <c r="A16" s="9" t="s">
        <v>32</v>
      </c>
      <c r="B16" s="9"/>
      <c r="C16" s="11">
        <f t="shared" ref="C16:D16" si="4">C14+C8</f>
        <v>286253.69</v>
      </c>
      <c r="D16" s="11">
        <f t="shared" si="4"/>
        <v>219536.64000000001</v>
      </c>
      <c r="E16" s="11">
        <f t="shared" ref="E16:H16" si="5">E14+E8</f>
        <v>200512.64000000001</v>
      </c>
      <c r="F16" s="11">
        <f t="shared" si="5"/>
        <v>158254.64000000001</v>
      </c>
      <c r="G16" s="11">
        <f t="shared" si="5"/>
        <v>211639.44</v>
      </c>
      <c r="H16" s="11">
        <f t="shared" si="5"/>
        <v>161733.14000000001</v>
      </c>
    </row>
    <row r="17" spans="1:8" ht="14.4" x14ac:dyDescent="0.3">
      <c r="F17" s="10"/>
      <c r="G17" s="10"/>
      <c r="H17" s="10"/>
    </row>
    <row r="18" spans="1:8" ht="14.4" x14ac:dyDescent="0.3">
      <c r="A18" s="9" t="s">
        <v>33</v>
      </c>
      <c r="B18" s="9"/>
      <c r="C18" s="11">
        <f t="shared" ref="C18:D18" si="6">SUM(C16:C17)</f>
        <v>286253.69</v>
      </c>
      <c r="D18" s="11">
        <f t="shared" si="6"/>
        <v>219536.64000000001</v>
      </c>
      <c r="E18" s="11">
        <f t="shared" ref="E18:H18" si="7">SUM(E16:E17)</f>
        <v>200512.64000000001</v>
      </c>
      <c r="F18" s="11">
        <f t="shared" si="7"/>
        <v>158254.64000000001</v>
      </c>
      <c r="G18" s="11">
        <f t="shared" si="7"/>
        <v>211639.44</v>
      </c>
      <c r="H18" s="11">
        <f t="shared" si="7"/>
        <v>161733.14000000001</v>
      </c>
    </row>
    <row r="19" spans="1:8" ht="14.4" x14ac:dyDescent="0.3">
      <c r="F19" s="10"/>
      <c r="G19" s="10"/>
      <c r="H19" s="10"/>
    </row>
    <row r="20" spans="1:8" ht="14.4" x14ac:dyDescent="0.3">
      <c r="A20" s="9" t="s">
        <v>34</v>
      </c>
      <c r="F20" s="10"/>
      <c r="G20" s="10"/>
      <c r="H20" s="10"/>
    </row>
    <row r="21" spans="1:8" ht="15.75" customHeight="1" x14ac:dyDescent="0.3">
      <c r="A21" s="9" t="s">
        <v>35</v>
      </c>
      <c r="F21" s="10"/>
      <c r="G21" s="10"/>
      <c r="H21" s="10"/>
    </row>
    <row r="22" spans="1:8" ht="15.75" customHeight="1" x14ac:dyDescent="0.3">
      <c r="A22" s="6" t="s">
        <v>36</v>
      </c>
    </row>
    <row r="23" spans="1:8" ht="15.75" customHeight="1" x14ac:dyDescent="0.3">
      <c r="A23" s="9" t="s">
        <v>53</v>
      </c>
      <c r="C23" s="40">
        <f>D26</f>
        <v>215536.5</v>
      </c>
      <c r="D23" s="10">
        <f t="shared" ref="D23:G23" si="8">E26</f>
        <v>181947.5</v>
      </c>
      <c r="E23" s="10">
        <f t="shared" si="8"/>
        <v>154629.5</v>
      </c>
      <c r="F23" s="10">
        <f>G26</f>
        <v>206284</v>
      </c>
      <c r="G23" s="10">
        <f t="shared" si="8"/>
        <v>161733</v>
      </c>
      <c r="H23" s="10">
        <v>123611</v>
      </c>
    </row>
    <row r="24" spans="1:8" ht="15.75" customHeight="1" x14ac:dyDescent="0.3">
      <c r="A24" s="6" t="s">
        <v>37</v>
      </c>
      <c r="F24" s="10"/>
    </row>
    <row r="25" spans="1:8" ht="15.75" customHeight="1" x14ac:dyDescent="0.3">
      <c r="A25" s="9" t="s">
        <v>54</v>
      </c>
      <c r="C25" s="10">
        <f>C87</f>
        <v>66717.05</v>
      </c>
      <c r="D25" s="10">
        <f>D87</f>
        <v>33589</v>
      </c>
      <c r="E25" s="10">
        <f>E87</f>
        <v>27318</v>
      </c>
      <c r="F25" s="10">
        <f>F87</f>
        <v>-51654.5</v>
      </c>
      <c r="G25" s="10">
        <v>44551</v>
      </c>
      <c r="H25" s="10">
        <v>38122</v>
      </c>
    </row>
    <row r="26" spans="1:8" ht="15.75" customHeight="1" x14ac:dyDescent="0.3">
      <c r="A26" s="9" t="s">
        <v>38</v>
      </c>
      <c r="B26" s="9"/>
      <c r="C26" s="11">
        <f t="shared" ref="C26:D26" si="9">SUM(C23:C25)</f>
        <v>282253.55</v>
      </c>
      <c r="D26" s="11">
        <f t="shared" si="9"/>
        <v>215536.5</v>
      </c>
      <c r="E26" s="11">
        <f t="shared" ref="E26:H26" si="10">SUM(E23:E25)</f>
        <v>181947.5</v>
      </c>
      <c r="F26" s="11">
        <f t="shared" si="10"/>
        <v>154629.5</v>
      </c>
      <c r="G26" s="11">
        <f t="shared" si="10"/>
        <v>206284</v>
      </c>
      <c r="H26" s="11">
        <f t="shared" si="10"/>
        <v>161733</v>
      </c>
    </row>
    <row r="27" spans="1:8" ht="15.75" customHeight="1" x14ac:dyDescent="0.3">
      <c r="F27" s="10"/>
      <c r="G27" s="10"/>
      <c r="H27" s="10"/>
    </row>
    <row r="28" spans="1:8" ht="15.75" customHeight="1" x14ac:dyDescent="0.3">
      <c r="A28" s="9" t="s">
        <v>39</v>
      </c>
      <c r="B28" s="9"/>
      <c r="C28" s="9"/>
      <c r="D28" s="9"/>
      <c r="E28" s="9"/>
      <c r="F28" s="11"/>
      <c r="G28" s="11"/>
      <c r="H28" s="11"/>
    </row>
    <row r="29" spans="1:8" ht="15.75" customHeight="1" x14ac:dyDescent="0.3">
      <c r="A29" s="6" t="s">
        <v>40</v>
      </c>
    </row>
    <row r="30" spans="1:8" ht="15.75" customHeight="1" x14ac:dyDescent="0.3">
      <c r="A30" s="6" t="s">
        <v>55</v>
      </c>
      <c r="C30">
        <v>0</v>
      </c>
      <c r="D30" s="10">
        <v>0</v>
      </c>
      <c r="E30" s="10">
        <v>15190</v>
      </c>
      <c r="F30" s="10">
        <v>0</v>
      </c>
      <c r="G30">
        <v>0</v>
      </c>
      <c r="H30">
        <v>0</v>
      </c>
    </row>
    <row r="31" spans="1:8" ht="15.75" customHeight="1" x14ac:dyDescent="0.3">
      <c r="A31" s="6" t="s">
        <v>41</v>
      </c>
      <c r="B31" s="9"/>
      <c r="C31" s="42">
        <v>0</v>
      </c>
      <c r="D31" s="10">
        <v>0</v>
      </c>
      <c r="E31" s="10">
        <v>0</v>
      </c>
      <c r="F31" s="10">
        <v>500</v>
      </c>
      <c r="G31" s="10">
        <v>355</v>
      </c>
      <c r="H31" s="10">
        <v>0</v>
      </c>
    </row>
    <row r="32" spans="1:8" ht="15.75" customHeight="1" x14ac:dyDescent="0.3">
      <c r="A32" s="6" t="s">
        <v>56</v>
      </c>
      <c r="B32" s="9"/>
      <c r="C32" s="41">
        <f>'Verifikationer 2025'!D40+'Verifikationer 2025'!D38</f>
        <v>4000</v>
      </c>
      <c r="D32" s="10">
        <f>'Verifikationer 2024 '!D46*-1</f>
        <v>4000</v>
      </c>
      <c r="E32" s="10">
        <v>3375</v>
      </c>
      <c r="F32" s="10">
        <v>3125</v>
      </c>
      <c r="G32" s="10">
        <v>5000</v>
      </c>
      <c r="H32" s="10">
        <v>0</v>
      </c>
    </row>
    <row r="33" spans="1:29" ht="15.75" customHeight="1" x14ac:dyDescent="0.3">
      <c r="A33" s="9" t="s">
        <v>42</v>
      </c>
      <c r="B33" s="9"/>
      <c r="C33" s="11">
        <f>SUM(C30:C32)</f>
        <v>4000</v>
      </c>
      <c r="D33" s="11">
        <f>SUM(D30:D32)</f>
        <v>4000</v>
      </c>
      <c r="E33" s="11">
        <f>SUM(E30:E32)</f>
        <v>18565</v>
      </c>
      <c r="F33" s="11">
        <f>SUM(F30:F32)</f>
        <v>3625</v>
      </c>
      <c r="G33" s="11">
        <f t="shared" ref="G33:H33" si="11">SUM(G31:G32)</f>
        <v>5355</v>
      </c>
      <c r="H33" s="11">
        <f t="shared" si="11"/>
        <v>0</v>
      </c>
    </row>
    <row r="34" spans="1:29" ht="15.75" customHeight="1" x14ac:dyDescent="0.3">
      <c r="A34" s="9"/>
      <c r="B34" s="9"/>
      <c r="C34" s="9"/>
      <c r="D34" s="9"/>
      <c r="E34" s="9"/>
      <c r="F34" s="11"/>
      <c r="G34" s="11"/>
      <c r="H34" s="11"/>
    </row>
    <row r="35" spans="1:29" ht="15.75" customHeight="1" x14ac:dyDescent="0.3">
      <c r="A35" s="9" t="s">
        <v>43</v>
      </c>
      <c r="B35" s="9"/>
      <c r="C35" s="11">
        <f t="shared" ref="C35:D35" si="12">C26+C33</f>
        <v>286253.55</v>
      </c>
      <c r="D35" s="11">
        <f t="shared" si="12"/>
        <v>219536.5</v>
      </c>
      <c r="E35" s="11">
        <f t="shared" ref="E35:H35" si="13">E26+E33</f>
        <v>200512.5</v>
      </c>
      <c r="F35" s="11">
        <f t="shared" si="13"/>
        <v>158254.5</v>
      </c>
      <c r="G35" s="11">
        <f t="shared" si="13"/>
        <v>211639</v>
      </c>
      <c r="H35" s="11">
        <f t="shared" si="13"/>
        <v>161733</v>
      </c>
    </row>
    <row r="36" spans="1:29" ht="15.75" customHeight="1" x14ac:dyDescent="0.3"/>
    <row r="37" spans="1:29" ht="15.75" customHeight="1" x14ac:dyDescent="0.3">
      <c r="A37" s="14" t="s">
        <v>57</v>
      </c>
      <c r="B37" s="7"/>
      <c r="C37" s="7"/>
      <c r="D37" s="12">
        <f>D18-D35</f>
        <v>0.14000000001396984</v>
      </c>
      <c r="E37" s="12">
        <f>E18-E35</f>
        <v>0.14000000001396984</v>
      </c>
      <c r="F37" s="12">
        <f>F18-F35</f>
        <v>0.14000000001396984</v>
      </c>
      <c r="G37" s="12">
        <f t="shared" ref="G37:H37" si="14">G18-G35</f>
        <v>0.44000000000232831</v>
      </c>
      <c r="H37" s="12">
        <f t="shared" si="14"/>
        <v>0.14000000001396984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 x14ac:dyDescent="0.3"/>
    <row r="39" spans="1:29" ht="15.75" customHeight="1" x14ac:dyDescent="0.35">
      <c r="A39" s="13" t="s">
        <v>5</v>
      </c>
    </row>
    <row r="40" spans="1:29" ht="15.75" customHeight="1" x14ac:dyDescent="0.3">
      <c r="A40" s="6" t="s">
        <v>6</v>
      </c>
      <c r="B40" s="7" t="s">
        <v>7</v>
      </c>
      <c r="C40" s="44">
        <v>46022</v>
      </c>
      <c r="D40" s="44">
        <v>45657</v>
      </c>
      <c r="E40" s="44">
        <v>45291</v>
      </c>
      <c r="F40" s="8" t="s">
        <v>8</v>
      </c>
      <c r="G40" s="8" t="s">
        <v>9</v>
      </c>
      <c r="H40" s="8" t="s">
        <v>10</v>
      </c>
    </row>
    <row r="41" spans="1:29" ht="15.75" customHeight="1" x14ac:dyDescent="0.3">
      <c r="A41" s="9" t="s">
        <v>11</v>
      </c>
      <c r="F41" s="10"/>
      <c r="G41" s="10"/>
      <c r="H41" s="10"/>
    </row>
    <row r="42" spans="1:29" ht="15.75" customHeight="1" x14ac:dyDescent="0.3">
      <c r="A42" s="9" t="s">
        <v>12</v>
      </c>
      <c r="F42" s="10"/>
      <c r="G42" s="10"/>
      <c r="H42" s="10"/>
    </row>
    <row r="43" spans="1:29" ht="15.75" customHeight="1" x14ac:dyDescent="0.3">
      <c r="A43" s="6" t="s">
        <v>58</v>
      </c>
      <c r="C43" s="40">
        <f>'Verifikationer 2025'!D3</f>
        <v>5800</v>
      </c>
      <c r="D43" s="40">
        <f>'Verifikationer 2024 '!D3+'Verifikationer 2024 '!D5</f>
        <v>11800</v>
      </c>
      <c r="E43" s="40">
        <f>'Verifikationer 2023'!D3</f>
        <v>6000</v>
      </c>
      <c r="F43" s="10">
        <f>Verifikationer2022!D3</f>
        <v>6200</v>
      </c>
      <c r="G43" s="10">
        <v>5950</v>
      </c>
      <c r="H43" s="10">
        <v>5850</v>
      </c>
    </row>
    <row r="44" spans="1:29" ht="15.75" customHeight="1" x14ac:dyDescent="0.3">
      <c r="A44" s="6" t="s">
        <v>59</v>
      </c>
      <c r="C44" s="40">
        <f>'Verifikationer 2025'!D4</f>
        <v>149553</v>
      </c>
      <c r="D44" s="40">
        <f>'Verifikationer 2024 '!D4</f>
        <v>137025</v>
      </c>
      <c r="E44" s="40">
        <f>'Verifikationer 2023'!D4</f>
        <v>126063</v>
      </c>
      <c r="F44" s="10">
        <f>Verifikationer2022!D4+Verifikationer2022!D5+Verifikationer2022!D6</f>
        <v>125597</v>
      </c>
      <c r="G44" s="10">
        <v>123453</v>
      </c>
      <c r="H44" s="10">
        <v>121765</v>
      </c>
    </row>
    <row r="45" spans="1:29" ht="15.75" customHeight="1" x14ac:dyDescent="0.3">
      <c r="A45" s="95" t="s">
        <v>59</v>
      </c>
      <c r="B45" s="15"/>
      <c r="C45" s="16">
        <f>'Verifikationer 2025'!D37</f>
        <v>3200</v>
      </c>
      <c r="D45" s="15">
        <v>0</v>
      </c>
      <c r="E45" s="15">
        <v>0</v>
      </c>
      <c r="F45" s="16">
        <v>0</v>
      </c>
      <c r="G45" s="16">
        <v>0</v>
      </c>
      <c r="H45" s="16">
        <v>0</v>
      </c>
    </row>
    <row r="46" spans="1:29" ht="15.75" customHeight="1" x14ac:dyDescent="0.3">
      <c r="A46" s="9" t="s">
        <v>13</v>
      </c>
      <c r="B46" s="9"/>
      <c r="C46" s="11">
        <f t="shared" ref="C46:D46" si="15">SUM(C42:C45)</f>
        <v>158553</v>
      </c>
      <c r="D46" s="11">
        <f t="shared" si="15"/>
        <v>148825</v>
      </c>
      <c r="E46" s="11">
        <f t="shared" ref="E46:H46" si="16">SUM(E42:E45)</f>
        <v>132063</v>
      </c>
      <c r="F46" s="11">
        <f t="shared" si="16"/>
        <v>131797</v>
      </c>
      <c r="G46" s="11">
        <f t="shared" si="16"/>
        <v>129403</v>
      </c>
      <c r="H46" s="11">
        <f t="shared" si="16"/>
        <v>127615</v>
      </c>
    </row>
    <row r="47" spans="1:29" ht="15.75" customHeight="1" x14ac:dyDescent="0.3">
      <c r="F47" s="10"/>
      <c r="G47" s="10"/>
      <c r="H47" s="10"/>
    </row>
    <row r="48" spans="1:29" ht="15.75" customHeight="1" x14ac:dyDescent="0.3">
      <c r="A48" s="9" t="s">
        <v>14</v>
      </c>
      <c r="F48" s="10"/>
      <c r="G48" s="10"/>
      <c r="H48" s="10"/>
    </row>
    <row r="49" spans="1:11" ht="15.75" customHeight="1" x14ac:dyDescent="0.3">
      <c r="A49" s="9" t="s">
        <v>60</v>
      </c>
      <c r="F49" s="10"/>
      <c r="G49" s="10"/>
      <c r="H49" s="10"/>
    </row>
    <row r="50" spans="1:11" ht="15.75" customHeight="1" x14ac:dyDescent="0.3">
      <c r="A50" s="72" t="s">
        <v>241</v>
      </c>
      <c r="B50" s="9"/>
      <c r="C50" s="41">
        <f>'Verifikationer 2025'!D6+'Verifikationer 2025'!D7+'Verifikationer 2025'!D8+'Verifikationer 2025'!D11</f>
        <v>-14785</v>
      </c>
      <c r="D50" s="41">
        <f>'Verifikationer 2024 '!D6+'Verifikationer 2024 '!D7+'Verifikationer 2024 '!D8+'Verifikationer 2024 '!D9+'Verifikationer 2024 '!D10</f>
        <v>-24380</v>
      </c>
      <c r="E50" s="41">
        <f>'Verifikationer 2023'!E7</f>
        <v>-15600</v>
      </c>
      <c r="F50" s="10">
        <v>-16730</v>
      </c>
      <c r="G50" s="10">
        <v>-15570</v>
      </c>
      <c r="H50" s="10">
        <v>-14400</v>
      </c>
      <c r="I50" s="6" t="s">
        <v>61</v>
      </c>
    </row>
    <row r="51" spans="1:11" ht="15.75" customHeight="1" x14ac:dyDescent="0.3">
      <c r="A51" s="73" t="s">
        <v>245</v>
      </c>
      <c r="B51" s="9"/>
      <c r="C51" s="41">
        <f>'Verifikationer 2025'!D26</f>
        <v>-5100</v>
      </c>
      <c r="D51" s="41"/>
      <c r="E51" s="41"/>
      <c r="F51" s="10"/>
      <c r="G51" s="10"/>
      <c r="H51" s="10"/>
      <c r="I51" s="6"/>
    </row>
    <row r="52" spans="1:11" ht="15.75" customHeight="1" x14ac:dyDescent="0.3">
      <c r="A52" s="42" t="s">
        <v>240</v>
      </c>
      <c r="B52" s="42"/>
      <c r="C52" s="41">
        <f>'Verifikationer 2025'!D9</f>
        <v>-1668.67</v>
      </c>
      <c r="D52" s="41"/>
      <c r="E52" s="41"/>
      <c r="F52" s="10"/>
      <c r="G52" s="10"/>
      <c r="H52" s="10"/>
      <c r="I52" s="6"/>
    </row>
    <row r="53" spans="1:11" ht="15.75" customHeight="1" x14ac:dyDescent="0.3">
      <c r="A53" s="42" t="s">
        <v>242</v>
      </c>
      <c r="B53" s="42"/>
      <c r="C53" s="41">
        <f>'Verifikationer 2025'!D10</f>
        <v>-409.33</v>
      </c>
      <c r="D53" s="41"/>
      <c r="E53" s="41"/>
      <c r="F53" s="10"/>
      <c r="G53" s="10"/>
      <c r="H53" s="10"/>
      <c r="I53" s="6"/>
    </row>
    <row r="54" spans="1:11" ht="15.75" customHeight="1" x14ac:dyDescent="0.3">
      <c r="A54" s="6" t="s">
        <v>62</v>
      </c>
      <c r="B54" s="9"/>
      <c r="C54" s="42">
        <v>0</v>
      </c>
      <c r="D54" s="42">
        <v>0</v>
      </c>
      <c r="E54" s="42">
        <v>0</v>
      </c>
      <c r="F54" s="10">
        <f>Verifikationer2022!D12+Verifikationer2022!D13+Verifikationer2022!D14+Verifikationer2022!D15+Verifikationer2022!D16+Verifikationer2022!D17+Verifikationer2022!D18</f>
        <v>-10047.5</v>
      </c>
      <c r="G54" s="10">
        <v>0</v>
      </c>
      <c r="H54" s="10">
        <v>0</v>
      </c>
      <c r="K54" s="6">
        <f>3600*3</f>
        <v>10800</v>
      </c>
    </row>
    <row r="55" spans="1:11" ht="15.75" customHeight="1" x14ac:dyDescent="0.3">
      <c r="A55" s="6" t="s">
        <v>63</v>
      </c>
      <c r="B55" s="9"/>
      <c r="C55" s="41">
        <f>'Verifikationer 2025'!D14</f>
        <v>-429</v>
      </c>
      <c r="D55" s="41">
        <f>'Verifikationer 2024 '!D12+'Verifikationer 2024 '!D11</f>
        <v>-921</v>
      </c>
      <c r="E55" s="41">
        <f>'Verifikationer 2023'!D8</f>
        <v>-422</v>
      </c>
      <c r="F55" s="10">
        <f>Verifikationer2022!D19+Verifikationer2022!D20</f>
        <v>-1034</v>
      </c>
      <c r="G55" s="10">
        <v>-525</v>
      </c>
      <c r="H55" s="10">
        <v>-425</v>
      </c>
    </row>
    <row r="56" spans="1:11" ht="15.75" customHeight="1" x14ac:dyDescent="0.3">
      <c r="A56" s="6" t="s">
        <v>64</v>
      </c>
      <c r="B56" s="9"/>
      <c r="C56" s="42">
        <v>0</v>
      </c>
      <c r="D56" s="42">
        <f>'Verifikationer 2024 '!D13</f>
        <v>-998</v>
      </c>
      <c r="E56" s="42">
        <v>0</v>
      </c>
      <c r="F56" s="10">
        <v>0</v>
      </c>
      <c r="G56" s="10">
        <v>-2727</v>
      </c>
      <c r="H56" s="10">
        <v>0</v>
      </c>
    </row>
    <row r="57" spans="1:11" ht="15.75" customHeight="1" x14ac:dyDescent="0.3">
      <c r="A57" s="43" t="s">
        <v>170</v>
      </c>
      <c r="B57" s="9"/>
      <c r="C57" s="42"/>
      <c r="D57" s="41">
        <v>0</v>
      </c>
      <c r="E57" s="41">
        <f>'Verifikationer 2023'!D9</f>
        <v>-5000</v>
      </c>
      <c r="F57" s="10">
        <v>0</v>
      </c>
      <c r="G57" s="10">
        <v>0</v>
      </c>
      <c r="H57" s="10">
        <v>0</v>
      </c>
    </row>
    <row r="58" spans="1:11" ht="15.75" customHeight="1" x14ac:dyDescent="0.3">
      <c r="A58" s="43" t="s">
        <v>171</v>
      </c>
      <c r="B58" s="9"/>
      <c r="C58" s="41">
        <f>'Verifikationer 2025'!D15</f>
        <v>-2500</v>
      </c>
      <c r="D58" s="41">
        <f>'Verifikationer 2024 '!D14+'Verifikationer 2024 '!D15</f>
        <v>-4000</v>
      </c>
      <c r="E58" s="41">
        <f>'Verifikationer 2023'!D10+'Verifikationer 2023'!D11+'Verifikationer 2023'!D12</f>
        <v>-4014</v>
      </c>
      <c r="F58" s="10">
        <v>0</v>
      </c>
      <c r="G58" s="10">
        <v>0</v>
      </c>
      <c r="H58" s="10">
        <v>0</v>
      </c>
    </row>
    <row r="59" spans="1:11" ht="15.75" customHeight="1" x14ac:dyDescent="0.3">
      <c r="A59" s="6" t="s">
        <v>65</v>
      </c>
      <c r="B59" s="9"/>
      <c r="C59" s="41">
        <f>'Verifikationer 2025'!D16</f>
        <v>-4540</v>
      </c>
      <c r="D59" s="41">
        <f>'Verifikationer 2024 '!D16+'Verifikationer 2024 '!D17+'Verifikationer 2024 '!D18+'Verifikationer 2024 '!D19+'Verifikationer 2024 '!D20</f>
        <v>-24534</v>
      </c>
      <c r="E59" s="41">
        <f>'Verifikationer 2023'!D13+'Verifikationer 2023'!D14+'Verifikationer 2023'!D15</f>
        <v>-21737</v>
      </c>
      <c r="F59" s="10">
        <f>Verifikationer2022!D21+Verifikationer2022!D22+Verifikationer2022!D23+Verifikationer2022!D24+Verifikationer2022!D25+Verifikationer2022!D26+Verifikationer2022!D27+Verifikationer2022!D28+Verifikationer2022!D29+Verifikationer2022!D30</f>
        <v>-92740</v>
      </c>
      <c r="G59" s="10">
        <v>-22997</v>
      </c>
      <c r="H59" s="10">
        <v>-24760</v>
      </c>
    </row>
    <row r="60" spans="1:11" ht="15.75" customHeight="1" x14ac:dyDescent="0.3">
      <c r="A60" s="6" t="s">
        <v>66</v>
      </c>
      <c r="B60" s="9"/>
      <c r="C60" s="42">
        <v>0</v>
      </c>
      <c r="D60" s="42">
        <v>0</v>
      </c>
      <c r="E60" s="42">
        <v>0</v>
      </c>
      <c r="F60" s="10">
        <f>Verifikationer2022!D31</f>
        <v>-488</v>
      </c>
      <c r="G60" s="10">
        <v>-249</v>
      </c>
      <c r="H60" s="10">
        <v>-2125</v>
      </c>
    </row>
    <row r="61" spans="1:11" ht="15.75" customHeight="1" x14ac:dyDescent="0.3">
      <c r="A61" s="6" t="s">
        <v>67</v>
      </c>
      <c r="B61" s="9"/>
      <c r="C61" s="42">
        <v>0</v>
      </c>
      <c r="D61" s="41">
        <f>'Verifikationer 2024 '!D33</f>
        <v>-88</v>
      </c>
      <c r="E61" s="41">
        <f>'Verifikationer 2023'!D16</f>
        <v>-187</v>
      </c>
      <c r="F61" s="10">
        <f>Verifikationer2022!D32</f>
        <v>-1010</v>
      </c>
      <c r="G61" s="10"/>
      <c r="H61" s="10"/>
    </row>
    <row r="62" spans="1:11" ht="15.75" customHeight="1" x14ac:dyDescent="0.3">
      <c r="A62" s="6" t="s">
        <v>68</v>
      </c>
      <c r="B62" s="9"/>
      <c r="C62" s="42">
        <v>0</v>
      </c>
      <c r="D62" s="42">
        <v>0</v>
      </c>
      <c r="E62" s="42">
        <v>0</v>
      </c>
      <c r="F62" s="10">
        <v>0</v>
      </c>
      <c r="G62" s="10">
        <v>-2640</v>
      </c>
      <c r="H62" s="10">
        <v>-770</v>
      </c>
    </row>
    <row r="63" spans="1:11" ht="15.75" customHeight="1" x14ac:dyDescent="0.3">
      <c r="A63" s="6" t="s">
        <v>69</v>
      </c>
      <c r="B63" s="9"/>
      <c r="C63" s="41">
        <f>'Verifikationer 2025'!D12+'Verifikationer 2025'!D17+'Verifikationer 2025'!D18+'Verifikationer 2025'!D19+'Verifikationer 2025'!D20+'Verifikationer 2025'!D21+'Verifikationer 2025'!D22</f>
        <v>-29290.95</v>
      </c>
      <c r="D63" s="41">
        <f>'Verifikationer 2024 '!D21+'Verifikationer 2024 '!D22+'Verifikationer 2024 '!D23+'Verifikationer 2024 '!D24+'Verifikationer 2024 '!D25+'Verifikationer 2024 '!D26+'Verifikationer 2024 '!D27+'Verifikationer 2024 '!D28+'Verifikationer 2024 '!D29+'Verifikationer 2024 '!D30+'Verifikationer 2024 '!D31+'Verifikationer 2024 '!D32+15190</f>
        <v>-33036</v>
      </c>
      <c r="E63" s="41">
        <f>'Verifikationer 2023'!D17+'Verifikationer 2023'!D18+'Verifikationer 2023'!D19+'Verifikationer 2023'!D20+'Verifikationer 2023'!D21+'Verifikationer 2023'!D22+'Verifikationer 2023'!D23+'Verifikationer 2023'!D24+'Verifikationer 2023'!D25+'Verifikationer 2023'!D26+'Verifikationer 2023'!D27+'Verifikationer 2023'!D28+'Verifikationer 2023'!D29+'Verifikationer 2023'!D37+500</f>
        <v>-33462</v>
      </c>
      <c r="F63" s="10">
        <f>Verifikationer2022!D33+Verifikationer2022!D34+Verifikationer2022!D35+Verifikationer2022!D36+Verifikationer2022!D37+Verifikationer2022!D38+Verifikationer2022!D39+Verifikationer2022!D40+Verifikationer2022!D41+Verifikationer2022!D42+Verifikationer2022!D7-500+355</f>
        <v>-16602</v>
      </c>
      <c r="G63" s="10">
        <v>-11113</v>
      </c>
      <c r="H63" s="10">
        <v>-15805</v>
      </c>
    </row>
    <row r="64" spans="1:11" ht="15.75" customHeight="1" x14ac:dyDescent="0.3">
      <c r="A64" s="6" t="s">
        <v>70</v>
      </c>
      <c r="B64" s="9"/>
      <c r="C64" s="41">
        <f>'Verifikationer 2025'!D27</f>
        <v>-4000</v>
      </c>
      <c r="D64" s="41">
        <f>'Verifikationer 2024 '!D46</f>
        <v>-4000</v>
      </c>
      <c r="E64" s="41">
        <f>'Verifikationer 2023'!D30+3125-3375</f>
        <v>-3375</v>
      </c>
      <c r="F64" s="10">
        <v>-5094</v>
      </c>
      <c r="G64" s="10">
        <v>-8981</v>
      </c>
      <c r="H64" s="10">
        <v>0</v>
      </c>
    </row>
    <row r="65" spans="1:11" ht="15.75" customHeight="1" x14ac:dyDescent="0.3">
      <c r="A65" s="6" t="s">
        <v>71</v>
      </c>
      <c r="B65" s="9"/>
      <c r="C65" s="41">
        <f>'Verifikationer 2025'!D28</f>
        <v>-1206</v>
      </c>
      <c r="D65" s="41">
        <f>'Verifikationer 2024 '!D35</f>
        <v>-1203</v>
      </c>
      <c r="E65" s="41">
        <f>'Verifikationer 2023'!D31</f>
        <v>-1212</v>
      </c>
      <c r="F65" s="10">
        <f>Verifikationer2022!D45</f>
        <v>-1203</v>
      </c>
      <c r="G65" s="10">
        <v>-900</v>
      </c>
      <c r="H65" s="10">
        <v>-900</v>
      </c>
    </row>
    <row r="66" spans="1:11" ht="15.75" customHeight="1" x14ac:dyDescent="0.3">
      <c r="A66" s="6" t="s">
        <v>72</v>
      </c>
      <c r="B66" s="9"/>
      <c r="C66" s="42">
        <v>0</v>
      </c>
      <c r="D66" s="42">
        <v>0</v>
      </c>
      <c r="E66" s="42">
        <v>0</v>
      </c>
      <c r="F66" s="10">
        <f>Verifikationer2022!D46</f>
        <v>-7533</v>
      </c>
      <c r="G66" s="10">
        <v>0</v>
      </c>
      <c r="H66" s="10">
        <v>0</v>
      </c>
    </row>
    <row r="67" spans="1:11" ht="15.75" customHeight="1" x14ac:dyDescent="0.3">
      <c r="A67" s="43" t="s">
        <v>172</v>
      </c>
      <c r="B67" s="9"/>
      <c r="C67" s="42"/>
      <c r="D67" s="41">
        <f>'Verifikationer 2024 '!D36</f>
        <v>-320</v>
      </c>
      <c r="E67" s="41">
        <f>'Verifikationer 2023'!D32</f>
        <v>-320</v>
      </c>
      <c r="F67" s="10">
        <v>0</v>
      </c>
      <c r="G67" s="10"/>
      <c r="H67" s="10"/>
    </row>
    <row r="68" spans="1:11" ht="15.75" customHeight="1" x14ac:dyDescent="0.3">
      <c r="A68" s="6" t="s">
        <v>73</v>
      </c>
      <c r="B68" s="9"/>
      <c r="C68" s="41">
        <f>'Verifikationer 2025'!D29</f>
        <v>-24888</v>
      </c>
      <c r="D68" s="41">
        <f>'Verifikationer 2024 '!D37</f>
        <v>-21756</v>
      </c>
      <c r="E68" s="41">
        <f>'Verifikationer 2023'!D33+'Verifikationer 2023'!D34</f>
        <v>-19416</v>
      </c>
      <c r="F68" s="10">
        <f>Verifikationer2022!D49+Verifikationer2022!D47+Verifikationer2022!D48</f>
        <v>-30970</v>
      </c>
      <c r="G68" s="10">
        <v>-19150</v>
      </c>
      <c r="H68" s="10">
        <v>-29535</v>
      </c>
    </row>
    <row r="69" spans="1:11" ht="15.75" customHeight="1" x14ac:dyDescent="0.3">
      <c r="A69" s="72" t="s">
        <v>243</v>
      </c>
      <c r="B69" s="9"/>
      <c r="C69" s="41">
        <f>'Verifikationer 2025'!D13</f>
        <v>-1875</v>
      </c>
      <c r="D69" s="42"/>
      <c r="E69" s="42"/>
      <c r="F69" s="10"/>
      <c r="G69" s="10"/>
      <c r="H69" s="10"/>
    </row>
    <row r="70" spans="1:11" ht="15.75" customHeight="1" x14ac:dyDescent="0.3">
      <c r="A70" s="72" t="s">
        <v>244</v>
      </c>
      <c r="B70" s="9"/>
      <c r="C70" s="41">
        <f>'Verifikationer 2025'!D23+'Verifikationer 2025'!D24+'Verifikationer 2025'!D25</f>
        <v>-1144</v>
      </c>
      <c r="D70" s="42"/>
      <c r="E70" s="42"/>
      <c r="F70" s="10"/>
      <c r="G70" s="10"/>
      <c r="H70" s="10"/>
    </row>
    <row r="71" spans="1:11" ht="15.75" customHeight="1" x14ac:dyDescent="0.3">
      <c r="A71" s="6" t="s">
        <v>74</v>
      </c>
      <c r="B71" s="9"/>
      <c r="C71" s="42">
        <v>0</v>
      </c>
      <c r="D71" s="42">
        <v>0</v>
      </c>
      <c r="E71" s="42">
        <v>0</v>
      </c>
      <c r="F71" s="10">
        <v>0</v>
      </c>
      <c r="G71" s="10">
        <v>0</v>
      </c>
      <c r="H71" s="10">
        <v>-773</v>
      </c>
    </row>
    <row r="72" spans="1:11" ht="15.75" customHeight="1" x14ac:dyDescent="0.3">
      <c r="B72" s="9"/>
      <c r="C72" s="42"/>
      <c r="D72" s="42"/>
      <c r="E72" s="42"/>
      <c r="F72" s="10"/>
      <c r="G72" s="10"/>
      <c r="H72" s="10"/>
    </row>
    <row r="73" spans="1:11" ht="15.75" customHeight="1" x14ac:dyDescent="0.3">
      <c r="A73" s="15"/>
      <c r="B73" s="15"/>
      <c r="C73" s="95"/>
      <c r="D73" s="15"/>
      <c r="E73" s="15"/>
      <c r="F73" s="16"/>
      <c r="G73" s="16"/>
      <c r="H73" s="16"/>
    </row>
    <row r="74" spans="1:11" ht="15.75" customHeight="1" x14ac:dyDescent="0.3">
      <c r="A74" s="9" t="s">
        <v>16</v>
      </c>
      <c r="B74" s="9"/>
      <c r="C74" s="11">
        <f t="shared" ref="C74:H74" si="17">SUM(C50:C73)</f>
        <v>-91835.95</v>
      </c>
      <c r="D74" s="11">
        <f t="shared" si="17"/>
        <v>-115236</v>
      </c>
      <c r="E74" s="11">
        <f t="shared" si="17"/>
        <v>-104745</v>
      </c>
      <c r="F74" s="11">
        <f t="shared" si="17"/>
        <v>-183451.5</v>
      </c>
      <c r="G74" s="11">
        <f t="shared" si="17"/>
        <v>-84852</v>
      </c>
      <c r="H74" s="11">
        <f t="shared" si="17"/>
        <v>-89493</v>
      </c>
      <c r="J74" s="6"/>
      <c r="K74" s="17"/>
    </row>
    <row r="75" spans="1:11" ht="15.75" customHeight="1" x14ac:dyDescent="0.3">
      <c r="C75" s="40">
        <f>C74-'Verifikationer 2025'!D35</f>
        <v>0</v>
      </c>
      <c r="F75" s="10"/>
      <c r="G75" s="10"/>
      <c r="H75" s="10"/>
    </row>
    <row r="76" spans="1:11" ht="15.75" customHeight="1" x14ac:dyDescent="0.3">
      <c r="A76" s="9" t="s">
        <v>17</v>
      </c>
      <c r="B76" s="9"/>
      <c r="C76" s="11">
        <f t="shared" ref="C76:H76" si="18">C74+C46</f>
        <v>66717.05</v>
      </c>
      <c r="D76" s="11">
        <f t="shared" si="18"/>
        <v>33589</v>
      </c>
      <c r="E76" s="11">
        <f t="shared" si="18"/>
        <v>27318</v>
      </c>
      <c r="F76" s="11">
        <f t="shared" si="18"/>
        <v>-51654.5</v>
      </c>
      <c r="G76" s="11">
        <f t="shared" si="18"/>
        <v>44551</v>
      </c>
      <c r="H76" s="11">
        <f t="shared" si="18"/>
        <v>38122</v>
      </c>
    </row>
    <row r="77" spans="1:11" ht="15.75" customHeight="1" x14ac:dyDescent="0.3">
      <c r="F77" s="10"/>
      <c r="G77" s="10"/>
      <c r="H77" s="10"/>
    </row>
    <row r="78" spans="1:11" ht="15.75" customHeight="1" x14ac:dyDescent="0.3">
      <c r="A78" s="6" t="s">
        <v>18</v>
      </c>
      <c r="F78" s="10"/>
      <c r="G78" s="10"/>
      <c r="H78" s="10"/>
    </row>
    <row r="79" spans="1:11" ht="15.75" customHeight="1" x14ac:dyDescent="0.3">
      <c r="A79" s="9" t="s">
        <v>19</v>
      </c>
      <c r="B79" s="9"/>
      <c r="C79" s="11">
        <f t="shared" ref="C79:D79" si="19">SUM(C76:C78)</f>
        <v>66717.05</v>
      </c>
      <c r="D79" s="11">
        <f t="shared" si="19"/>
        <v>33589</v>
      </c>
      <c r="E79" s="11">
        <f t="shared" ref="E79:H79" si="20">SUM(E76:E78)</f>
        <v>27318</v>
      </c>
      <c r="F79" s="11">
        <f t="shared" si="20"/>
        <v>-51654.5</v>
      </c>
      <c r="G79" s="11">
        <f t="shared" si="20"/>
        <v>44551</v>
      </c>
      <c r="H79" s="11">
        <f t="shared" si="20"/>
        <v>38122</v>
      </c>
    </row>
    <row r="80" spans="1:11" ht="15.75" customHeight="1" x14ac:dyDescent="0.3">
      <c r="F80" s="10"/>
      <c r="G80" s="10"/>
      <c r="H80" s="10"/>
    </row>
    <row r="81" spans="1:8" ht="15.75" customHeight="1" x14ac:dyDescent="0.3">
      <c r="A81" s="6" t="s">
        <v>20</v>
      </c>
      <c r="F81" s="10"/>
      <c r="G81" s="10"/>
      <c r="H81" s="10"/>
    </row>
    <row r="82" spans="1:8" ht="15.75" customHeight="1" x14ac:dyDescent="0.3">
      <c r="A82" s="9" t="s">
        <v>21</v>
      </c>
      <c r="B82" s="9"/>
      <c r="C82" s="11">
        <f t="shared" ref="C82:D82" si="21">SUM(C79:C81)</f>
        <v>66717.05</v>
      </c>
      <c r="D82" s="11">
        <f t="shared" si="21"/>
        <v>33589</v>
      </c>
      <c r="E82" s="11">
        <f t="shared" ref="E82:H82" si="22">SUM(E79:E81)</f>
        <v>27318</v>
      </c>
      <c r="F82" s="11">
        <f t="shared" si="22"/>
        <v>-51654.5</v>
      </c>
      <c r="G82" s="11">
        <f t="shared" si="22"/>
        <v>44551</v>
      </c>
      <c r="H82" s="11">
        <f t="shared" si="22"/>
        <v>38122</v>
      </c>
    </row>
    <row r="83" spans="1:8" ht="15.75" customHeight="1" x14ac:dyDescent="0.3">
      <c r="F83" s="10"/>
      <c r="G83" s="10"/>
      <c r="H83" s="10"/>
    </row>
    <row r="84" spans="1:8" ht="15.75" customHeight="1" x14ac:dyDescent="0.3">
      <c r="A84" s="9" t="s">
        <v>22</v>
      </c>
      <c r="B84" s="9"/>
      <c r="C84" s="9"/>
      <c r="D84" s="9"/>
      <c r="E84" s="9"/>
      <c r="F84" s="11"/>
      <c r="G84" s="11"/>
      <c r="H84" s="11"/>
    </row>
    <row r="85" spans="1:8" ht="15.75" customHeight="1" x14ac:dyDescent="0.3">
      <c r="F85" s="10"/>
      <c r="G85" s="10"/>
      <c r="H85" s="10"/>
    </row>
    <row r="86" spans="1:8" ht="15.75" customHeight="1" x14ac:dyDescent="0.3">
      <c r="A86" s="9" t="s">
        <v>23</v>
      </c>
      <c r="B86" s="9"/>
      <c r="C86" s="9"/>
      <c r="D86" s="9"/>
      <c r="E86" s="9"/>
    </row>
    <row r="87" spans="1:8" ht="15.75" customHeight="1" x14ac:dyDescent="0.3">
      <c r="A87" s="6" t="s">
        <v>75</v>
      </c>
      <c r="C87" s="11">
        <f t="shared" ref="C87:D87" si="23">SUM(C82:C85)</f>
        <v>66717.05</v>
      </c>
      <c r="D87" s="11">
        <f t="shared" si="23"/>
        <v>33589</v>
      </c>
      <c r="E87" s="11">
        <f t="shared" ref="E87:H87" si="24">SUM(E82:E85)</f>
        <v>27318</v>
      </c>
      <c r="F87" s="11">
        <f t="shared" si="24"/>
        <v>-51654.5</v>
      </c>
      <c r="G87" s="11">
        <f t="shared" si="24"/>
        <v>44551</v>
      </c>
      <c r="H87" s="11">
        <f t="shared" si="24"/>
        <v>38122</v>
      </c>
    </row>
    <row r="88" spans="1:8" ht="15.75" customHeight="1" x14ac:dyDescent="0.3"/>
    <row r="89" spans="1:8" ht="15.75" customHeight="1" x14ac:dyDescent="0.3"/>
    <row r="90" spans="1:8" ht="15.75" customHeight="1" x14ac:dyDescent="0.3"/>
    <row r="91" spans="1:8" ht="15.75" customHeight="1" x14ac:dyDescent="0.3"/>
    <row r="92" spans="1:8" ht="15.75" customHeight="1" x14ac:dyDescent="0.3"/>
    <row r="93" spans="1:8" ht="15.75" customHeight="1" x14ac:dyDescent="0.3"/>
    <row r="94" spans="1:8" ht="15.75" customHeight="1" x14ac:dyDescent="0.3"/>
    <row r="95" spans="1:8" ht="15.75" customHeight="1" x14ac:dyDescent="0.3"/>
    <row r="96" spans="1:8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</sheetData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A8E0-6060-49DE-A1C9-EB5B43D95F78}">
  <sheetPr>
    <pageSetUpPr fitToPage="1"/>
  </sheetPr>
  <dimension ref="A1:N988"/>
  <sheetViews>
    <sheetView topLeftCell="B20" workbookViewId="0">
      <selection activeCell="B38" sqref="B38"/>
    </sheetView>
  </sheetViews>
  <sheetFormatPr defaultColWidth="14.44140625" defaultRowHeight="15" customHeight="1" x14ac:dyDescent="0.3"/>
  <cols>
    <col min="1" max="1" width="8.77734375" style="74" customWidth="1"/>
    <col min="2" max="2" width="31.33203125" style="76" customWidth="1"/>
    <col min="3" max="3" width="10.109375" style="74" customWidth="1"/>
    <col min="4" max="4" width="10.109375" style="75" customWidth="1"/>
    <col min="5" max="23" width="8.77734375" style="74" customWidth="1"/>
    <col min="24" max="16384" width="14.44140625" style="74"/>
  </cols>
  <sheetData>
    <row r="1" spans="1:14" s="77" customFormat="1" ht="14.4" x14ac:dyDescent="0.3">
      <c r="B1" s="94">
        <v>2025</v>
      </c>
      <c r="C1" s="77" t="s">
        <v>197</v>
      </c>
      <c r="D1" s="78" t="s">
        <v>198</v>
      </c>
    </row>
    <row r="2" spans="1:14" ht="14.4" x14ac:dyDescent="0.3">
      <c r="A2" s="79" t="s">
        <v>78</v>
      </c>
      <c r="D2" s="75">
        <f>'Verifikationer 2024 '!D38</f>
        <v>219258.64</v>
      </c>
      <c r="I2" s="79"/>
      <c r="J2" s="79"/>
      <c r="K2" s="85"/>
      <c r="L2" s="79"/>
    </row>
    <row r="3" spans="1:14" ht="14.4" x14ac:dyDescent="0.3">
      <c r="B3" s="87" t="s">
        <v>199</v>
      </c>
      <c r="C3" s="83">
        <v>3900</v>
      </c>
      <c r="D3" s="75">
        <v>5800</v>
      </c>
      <c r="E3" s="86"/>
      <c r="F3" s="86"/>
      <c r="G3" s="86"/>
      <c r="I3" s="91"/>
      <c r="J3" s="93"/>
      <c r="K3" s="92"/>
      <c r="L3" s="91"/>
      <c r="M3" s="90"/>
      <c r="N3" s="90"/>
    </row>
    <row r="4" spans="1:14" ht="14.4" x14ac:dyDescent="0.3">
      <c r="B4" s="87" t="s">
        <v>207</v>
      </c>
      <c r="C4" s="83">
        <v>3990</v>
      </c>
      <c r="D4" s="75">
        <v>149553</v>
      </c>
      <c r="E4" s="86"/>
      <c r="F4" s="86"/>
      <c r="G4" s="86"/>
      <c r="K4" s="89"/>
      <c r="L4" s="88"/>
    </row>
    <row r="5" spans="1:14" ht="14.4" x14ac:dyDescent="0.3">
      <c r="B5" s="87" t="s">
        <v>232</v>
      </c>
      <c r="C5" s="83">
        <v>5010</v>
      </c>
      <c r="D5" s="75">
        <v>0</v>
      </c>
      <c r="E5" s="83" t="s">
        <v>239</v>
      </c>
      <c r="F5" s="83"/>
      <c r="G5" s="86"/>
    </row>
    <row r="6" spans="1:14" ht="14.4" x14ac:dyDescent="0.3">
      <c r="B6" s="87" t="s">
        <v>231</v>
      </c>
      <c r="C6" s="83">
        <v>5010</v>
      </c>
      <c r="D6" s="75">
        <v>-4095</v>
      </c>
      <c r="E6" s="83"/>
      <c r="F6" s="83"/>
      <c r="G6" s="86"/>
    </row>
    <row r="7" spans="1:14" ht="14.4" x14ac:dyDescent="0.3">
      <c r="B7" s="80" t="s">
        <v>226</v>
      </c>
      <c r="C7" s="79">
        <v>5010</v>
      </c>
      <c r="D7" s="75">
        <v>-4095</v>
      </c>
      <c r="E7" s="79"/>
      <c r="I7" s="79"/>
    </row>
    <row r="8" spans="1:14" ht="14.4" x14ac:dyDescent="0.3">
      <c r="B8" s="80" t="s">
        <v>194</v>
      </c>
      <c r="C8" s="79">
        <v>5010</v>
      </c>
      <c r="D8" s="75">
        <v>-4095</v>
      </c>
      <c r="J8" s="79"/>
    </row>
    <row r="9" spans="1:14" ht="14.4" x14ac:dyDescent="0.3">
      <c r="B9" s="80" t="s">
        <v>227</v>
      </c>
      <c r="C9" s="79">
        <v>5615</v>
      </c>
      <c r="D9" s="75">
        <f>(2078+D10)*-1</f>
        <v>-1668.67</v>
      </c>
    </row>
    <row r="10" spans="1:14" ht="14.4" x14ac:dyDescent="0.3">
      <c r="B10" s="80" t="s">
        <v>228</v>
      </c>
      <c r="C10" s="79">
        <v>5611</v>
      </c>
      <c r="D10" s="75">
        <v>-409.33</v>
      </c>
    </row>
    <row r="11" spans="1:14" ht="14.4" x14ac:dyDescent="0.3">
      <c r="B11" s="80" t="s">
        <v>223</v>
      </c>
      <c r="C11" s="79">
        <v>5012</v>
      </c>
      <c r="D11" s="75">
        <v>-2500</v>
      </c>
    </row>
    <row r="12" spans="1:14" ht="14.4" x14ac:dyDescent="0.3">
      <c r="B12" s="80" t="s">
        <v>224</v>
      </c>
      <c r="C12" s="79">
        <v>6490</v>
      </c>
      <c r="D12" s="75">
        <v>-1000</v>
      </c>
    </row>
    <row r="13" spans="1:14" ht="43.2" x14ac:dyDescent="0.3">
      <c r="B13" s="80" t="s">
        <v>238</v>
      </c>
      <c r="C13" s="79">
        <v>6991</v>
      </c>
      <c r="D13" s="75">
        <v>-1875</v>
      </c>
    </row>
    <row r="14" spans="1:14" ht="14.4" x14ac:dyDescent="0.3">
      <c r="B14" s="80" t="s">
        <v>158</v>
      </c>
      <c r="C14" s="82">
        <v>5622</v>
      </c>
      <c r="D14" s="75">
        <v>-429</v>
      </c>
      <c r="E14" s="85"/>
    </row>
    <row r="15" spans="1:14" ht="14.4" x14ac:dyDescent="0.3">
      <c r="B15" s="80" t="s">
        <v>204</v>
      </c>
      <c r="C15" s="82">
        <v>5980</v>
      </c>
      <c r="D15" s="75">
        <v>-2500</v>
      </c>
    </row>
    <row r="16" spans="1:14" ht="14.4" x14ac:dyDescent="0.3">
      <c r="B16" s="80" t="s">
        <v>225</v>
      </c>
      <c r="C16" s="82">
        <v>5990</v>
      </c>
      <c r="D16" s="75">
        <v>-4540</v>
      </c>
    </row>
    <row r="17" spans="2:7" ht="15.75" customHeight="1" x14ac:dyDescent="0.3">
      <c r="B17" s="80" t="s">
        <v>148</v>
      </c>
      <c r="C17" s="74">
        <v>6490</v>
      </c>
      <c r="D17" s="75">
        <v>-2790</v>
      </c>
    </row>
    <row r="18" spans="2:7" ht="15.75" customHeight="1" x14ac:dyDescent="0.3">
      <c r="B18" s="80" t="s">
        <v>229</v>
      </c>
      <c r="C18" s="74">
        <v>6490</v>
      </c>
      <c r="D18" s="75">
        <v>-54.95</v>
      </c>
      <c r="E18" s="79"/>
    </row>
    <row r="19" spans="2:7" ht="15.75" customHeight="1" x14ac:dyDescent="0.3">
      <c r="B19" s="80" t="s">
        <v>187</v>
      </c>
      <c r="C19" s="74">
        <v>6490</v>
      </c>
      <c r="D19" s="75">
        <v>-5047</v>
      </c>
    </row>
    <row r="20" spans="2:7" ht="15.75" customHeight="1" x14ac:dyDescent="0.3">
      <c r="B20" s="80" t="s">
        <v>222</v>
      </c>
      <c r="C20" s="74">
        <v>6490</v>
      </c>
      <c r="D20" s="75">
        <v>-20000</v>
      </c>
    </row>
    <row r="21" spans="2:7" ht="15.75" customHeight="1" x14ac:dyDescent="0.3">
      <c r="B21" s="80" t="s">
        <v>187</v>
      </c>
      <c r="C21" s="74">
        <v>6490</v>
      </c>
      <c r="D21" s="75">
        <v>-60</v>
      </c>
    </row>
    <row r="22" spans="2:7" ht="15.75" customHeight="1" x14ac:dyDescent="0.3">
      <c r="B22" s="80" t="s">
        <v>187</v>
      </c>
      <c r="C22" s="74">
        <v>6490</v>
      </c>
      <c r="D22" s="75">
        <v>-339</v>
      </c>
      <c r="F22" s="79"/>
      <c r="G22" s="79"/>
    </row>
    <row r="23" spans="2:7" ht="15.75" customHeight="1" x14ac:dyDescent="0.3">
      <c r="B23" s="80" t="s">
        <v>236</v>
      </c>
      <c r="C23" s="74">
        <v>6992</v>
      </c>
      <c r="D23" s="75">
        <v>-245</v>
      </c>
      <c r="F23" s="79"/>
      <c r="G23" s="79"/>
    </row>
    <row r="24" spans="2:7" ht="15.75" customHeight="1" x14ac:dyDescent="0.3">
      <c r="B24" s="80" t="s">
        <v>236</v>
      </c>
      <c r="C24" s="74">
        <v>6992</v>
      </c>
      <c r="D24" s="75">
        <v>-399</v>
      </c>
      <c r="F24" s="79"/>
      <c r="G24" s="79"/>
    </row>
    <row r="25" spans="2:7" ht="15.75" customHeight="1" x14ac:dyDescent="0.3">
      <c r="B25" s="80" t="s">
        <v>236</v>
      </c>
      <c r="C25" s="74">
        <v>6992</v>
      </c>
      <c r="D25" s="75">
        <v>-500</v>
      </c>
      <c r="F25" s="79"/>
      <c r="G25" s="79"/>
    </row>
    <row r="26" spans="2:7" ht="15.75" customHeight="1" x14ac:dyDescent="0.3">
      <c r="B26" s="80" t="s">
        <v>237</v>
      </c>
      <c r="C26" s="74">
        <v>5410</v>
      </c>
      <c r="D26" s="75">
        <v>-5100</v>
      </c>
      <c r="F26" s="79"/>
      <c r="G26" s="79"/>
    </row>
    <row r="27" spans="2:7" ht="15.75" customHeight="1" x14ac:dyDescent="0.3">
      <c r="B27" s="76" t="s">
        <v>201</v>
      </c>
      <c r="C27" s="74">
        <v>6530</v>
      </c>
      <c r="D27" s="75">
        <v>-4000</v>
      </c>
      <c r="E27" s="79" t="s">
        <v>230</v>
      </c>
    </row>
    <row r="28" spans="2:7" s="79" customFormat="1" ht="15.75" customHeight="1" x14ac:dyDescent="0.3">
      <c r="B28" s="80" t="s">
        <v>195</v>
      </c>
      <c r="C28" s="82">
        <v>6570</v>
      </c>
      <c r="D28" s="75">
        <v>-1206</v>
      </c>
      <c r="E28" s="74"/>
      <c r="F28" s="74"/>
      <c r="G28" s="74"/>
    </row>
    <row r="29" spans="2:7" ht="15.75" customHeight="1" x14ac:dyDescent="0.3">
      <c r="B29" s="80" t="s">
        <v>160</v>
      </c>
      <c r="C29" s="82">
        <v>6980</v>
      </c>
      <c r="D29" s="75">
        <v>-24888</v>
      </c>
    </row>
    <row r="30" spans="2:7" ht="15.75" customHeight="1" x14ac:dyDescent="0.3">
      <c r="B30" s="80"/>
      <c r="C30" s="79"/>
      <c r="D30" s="84">
        <f>SUM(D2:D29)</f>
        <v>282775.69</v>
      </c>
    </row>
    <row r="31" spans="2:7" ht="15.75" customHeight="1" x14ac:dyDescent="0.3">
      <c r="D31" s="84"/>
    </row>
    <row r="32" spans="2:7" ht="15.75" customHeight="1" x14ac:dyDescent="0.3">
      <c r="D32" s="84">
        <v>282775.93</v>
      </c>
    </row>
    <row r="33" spans="1:6" ht="15.75" customHeight="1" x14ac:dyDescent="0.3">
      <c r="A33" s="79">
        <v>220222</v>
      </c>
      <c r="D33" s="75">
        <f>D30-D32</f>
        <v>-0.23999999999068677</v>
      </c>
    </row>
    <row r="34" spans="1:6" ht="15.75" customHeight="1" x14ac:dyDescent="0.3">
      <c r="A34" s="79">
        <v>220120</v>
      </c>
    </row>
    <row r="35" spans="1:6" ht="15.75" customHeight="1" x14ac:dyDescent="0.3">
      <c r="B35" s="80" t="s">
        <v>233</v>
      </c>
      <c r="D35" s="75">
        <f>SUM(D5:D29)</f>
        <v>-91835.95</v>
      </c>
    </row>
    <row r="36" spans="1:6" ht="15.75" customHeight="1" x14ac:dyDescent="0.3">
      <c r="B36" s="80"/>
    </row>
    <row r="37" spans="1:6" ht="15.75" customHeight="1" x14ac:dyDescent="0.3">
      <c r="B37" s="80" t="s">
        <v>246</v>
      </c>
      <c r="D37" s="75">
        <v>3200</v>
      </c>
    </row>
    <row r="38" spans="1:6" ht="15.75" customHeight="1" x14ac:dyDescent="0.3">
      <c r="C38" s="82"/>
      <c r="D38" s="81"/>
      <c r="E38" s="83"/>
    </row>
    <row r="39" spans="1:6" ht="15.75" customHeight="1" x14ac:dyDescent="0.3">
      <c r="C39" s="82">
        <v>6530</v>
      </c>
      <c r="D39" s="81">
        <v>-4000</v>
      </c>
      <c r="E39" s="79" t="s">
        <v>234</v>
      </c>
    </row>
    <row r="40" spans="1:6" ht="15.75" customHeight="1" x14ac:dyDescent="0.3">
      <c r="B40" s="80" t="s">
        <v>235</v>
      </c>
      <c r="C40" s="79">
        <v>6530</v>
      </c>
      <c r="D40" s="75">
        <v>4000</v>
      </c>
      <c r="E40" s="79" t="s">
        <v>213</v>
      </c>
    </row>
    <row r="41" spans="1:6" ht="15.75" customHeight="1" x14ac:dyDescent="0.3">
      <c r="D41" s="78">
        <f>SUM(D35:D40)</f>
        <v>-88635.95</v>
      </c>
      <c r="E41" s="77" t="s">
        <v>215</v>
      </c>
      <c r="F41" s="77"/>
    </row>
    <row r="42" spans="1:6" ht="15.75" customHeight="1" x14ac:dyDescent="0.3"/>
    <row r="43" spans="1:6" ht="15.75" customHeight="1" x14ac:dyDescent="0.3"/>
    <row r="44" spans="1:6" ht="15.75" customHeight="1" x14ac:dyDescent="0.3"/>
    <row r="45" spans="1:6" ht="15.75" customHeight="1" x14ac:dyDescent="0.3"/>
    <row r="46" spans="1:6" ht="15.75" customHeight="1" x14ac:dyDescent="0.3"/>
    <row r="47" spans="1:6" ht="15.75" customHeight="1" x14ac:dyDescent="0.3"/>
    <row r="48" spans="1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00"/>
  <sheetViews>
    <sheetView workbookViewId="0">
      <selection activeCell="E11" sqref="E11"/>
    </sheetView>
  </sheetViews>
  <sheetFormatPr defaultColWidth="14.44140625" defaultRowHeight="15" customHeight="1" x14ac:dyDescent="0.3"/>
  <cols>
    <col min="1" max="1" width="8.77734375" customWidth="1"/>
    <col min="2" max="2" width="30.44140625" customWidth="1"/>
    <col min="3" max="4" width="15.77734375" customWidth="1"/>
    <col min="5" max="6" width="8.77734375" customWidth="1"/>
    <col min="7" max="7" width="11.77734375" customWidth="1"/>
    <col min="8" max="26" width="8.77734375" customWidth="1"/>
  </cols>
  <sheetData>
    <row r="1" spans="1:8" ht="14.4" x14ac:dyDescent="0.3">
      <c r="A1" s="7" t="s">
        <v>127</v>
      </c>
      <c r="C1" s="23" t="s">
        <v>128</v>
      </c>
      <c r="D1" s="23" t="s">
        <v>129</v>
      </c>
      <c r="E1" s="23" t="s">
        <v>130</v>
      </c>
    </row>
    <row r="2" spans="1:8" ht="14.4" x14ac:dyDescent="0.3">
      <c r="A2" s="6" t="s">
        <v>131</v>
      </c>
      <c r="C2" s="24">
        <v>45657</v>
      </c>
      <c r="D2" s="25"/>
      <c r="E2" s="25"/>
    </row>
    <row r="3" spans="1:8" ht="14.4" x14ac:dyDescent="0.3">
      <c r="A3" s="9" t="s">
        <v>132</v>
      </c>
      <c r="C3" s="60" t="s">
        <v>218</v>
      </c>
      <c r="D3" s="60" t="s">
        <v>248</v>
      </c>
      <c r="E3" s="23" t="s">
        <v>134</v>
      </c>
    </row>
    <row r="4" spans="1:8" ht="14.4" x14ac:dyDescent="0.3">
      <c r="B4" s="9"/>
      <c r="C4" s="45">
        <v>219258.88</v>
      </c>
      <c r="D4" s="45">
        <v>282775.93</v>
      </c>
      <c r="E4" s="25"/>
    </row>
    <row r="5" spans="1:8" ht="28.8" x14ac:dyDescent="0.3">
      <c r="A5" s="8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141</v>
      </c>
      <c r="H5" s="26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00"/>
  <sheetViews>
    <sheetView workbookViewId="0">
      <selection activeCell="H10" sqref="H10"/>
    </sheetView>
  </sheetViews>
  <sheetFormatPr defaultColWidth="14.44140625" defaultRowHeight="15" customHeight="1" x14ac:dyDescent="0.3"/>
  <cols>
    <col min="1" max="1" width="8.77734375" customWidth="1"/>
    <col min="2" max="2" width="30.44140625" customWidth="1"/>
    <col min="3" max="4" width="15.77734375" customWidth="1"/>
    <col min="5" max="6" width="8.77734375" customWidth="1"/>
    <col min="7" max="7" width="11.77734375" customWidth="1"/>
    <col min="8" max="26" width="8.77734375" customWidth="1"/>
  </cols>
  <sheetData>
    <row r="1" spans="1:8" ht="14.4" x14ac:dyDescent="0.3">
      <c r="A1" s="7" t="s">
        <v>127</v>
      </c>
      <c r="C1" s="23" t="s">
        <v>128</v>
      </c>
      <c r="D1" s="23" t="s">
        <v>129</v>
      </c>
      <c r="E1" s="23" t="s">
        <v>130</v>
      </c>
    </row>
    <row r="2" spans="1:8" ht="14.4" x14ac:dyDescent="0.3">
      <c r="A2" s="6" t="s">
        <v>131</v>
      </c>
      <c r="C2" s="24">
        <v>45657</v>
      </c>
      <c r="D2" s="25"/>
      <c r="E2" s="25"/>
    </row>
    <row r="3" spans="1:8" ht="14.4" x14ac:dyDescent="0.3">
      <c r="A3" s="9" t="s">
        <v>132</v>
      </c>
      <c r="C3" s="60" t="s">
        <v>218</v>
      </c>
      <c r="D3" s="60" t="s">
        <v>248</v>
      </c>
      <c r="E3" s="23" t="s">
        <v>134</v>
      </c>
    </row>
    <row r="4" spans="1:8" ht="14.4" x14ac:dyDescent="0.3">
      <c r="B4" s="9"/>
      <c r="C4" s="25">
        <v>4000</v>
      </c>
      <c r="D4" s="25">
        <v>4000</v>
      </c>
      <c r="E4" s="25">
        <v>2990</v>
      </c>
    </row>
    <row r="5" spans="1:8" ht="28.8" x14ac:dyDescent="0.3">
      <c r="A5" s="8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141</v>
      </c>
      <c r="H5" s="26"/>
    </row>
    <row r="6" spans="1:8" ht="14.4" x14ac:dyDescent="0.3">
      <c r="B6" s="6" t="s">
        <v>142</v>
      </c>
      <c r="E6" s="6">
        <v>6530</v>
      </c>
      <c r="F6" s="6">
        <v>4000</v>
      </c>
      <c r="G6" s="6">
        <v>4000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>
      <selection activeCell="H23" sqref="H23"/>
    </sheetView>
  </sheetViews>
  <sheetFormatPr defaultColWidth="14.44140625" defaultRowHeight="15" customHeight="1" x14ac:dyDescent="0.3"/>
  <cols>
    <col min="1" max="1" width="8.77734375" customWidth="1"/>
    <col min="2" max="2" width="30.44140625" customWidth="1"/>
    <col min="3" max="4" width="15.77734375" customWidth="1"/>
    <col min="5" max="6" width="8.77734375" customWidth="1"/>
    <col min="7" max="7" width="11.77734375" customWidth="1"/>
    <col min="8" max="26" width="8.77734375" customWidth="1"/>
  </cols>
  <sheetData>
    <row r="1" spans="1:8" ht="14.4" x14ac:dyDescent="0.3">
      <c r="A1" s="7" t="s">
        <v>127</v>
      </c>
      <c r="C1" s="23" t="s">
        <v>128</v>
      </c>
      <c r="D1" s="23" t="s">
        <v>129</v>
      </c>
      <c r="E1" s="23" t="s">
        <v>130</v>
      </c>
    </row>
    <row r="2" spans="1:8" ht="14.4" x14ac:dyDescent="0.3">
      <c r="A2" s="6" t="s">
        <v>131</v>
      </c>
      <c r="C2" s="24">
        <v>46022</v>
      </c>
      <c r="D2" s="25"/>
      <c r="E2" s="25"/>
    </row>
    <row r="3" spans="1:8" ht="14.4" x14ac:dyDescent="0.3">
      <c r="A3" s="9" t="s">
        <v>132</v>
      </c>
      <c r="C3" s="60" t="s">
        <v>218</v>
      </c>
      <c r="D3" s="60" t="s">
        <v>248</v>
      </c>
      <c r="E3" s="23" t="s">
        <v>134</v>
      </c>
    </row>
    <row r="4" spans="1:8" ht="14.4" x14ac:dyDescent="0.3">
      <c r="B4" s="9"/>
      <c r="C4" s="25">
        <v>278</v>
      </c>
      <c r="D4" s="25">
        <f>3200+278</f>
        <v>3478</v>
      </c>
      <c r="E4" s="25"/>
    </row>
    <row r="5" spans="1:8" ht="28.8" x14ac:dyDescent="0.3">
      <c r="A5" s="8" t="s">
        <v>135</v>
      </c>
      <c r="B5" s="8" t="s">
        <v>136</v>
      </c>
      <c r="C5" s="8" t="s">
        <v>137</v>
      </c>
      <c r="D5" s="8" t="s">
        <v>138</v>
      </c>
      <c r="E5" s="8" t="s">
        <v>139</v>
      </c>
      <c r="F5" s="8" t="s">
        <v>140</v>
      </c>
      <c r="G5" s="8" t="s">
        <v>141</v>
      </c>
      <c r="H5" s="26"/>
    </row>
    <row r="6" spans="1:8" ht="15" customHeight="1" x14ac:dyDescent="0.3">
      <c r="B6" s="72" t="s">
        <v>249</v>
      </c>
      <c r="C6">
        <v>2025</v>
      </c>
      <c r="D6">
        <v>2025</v>
      </c>
      <c r="E6">
        <v>3990</v>
      </c>
      <c r="F6">
        <v>3200</v>
      </c>
    </row>
    <row r="8" spans="1:8" ht="15" customHeight="1" x14ac:dyDescent="0.3">
      <c r="B8" s="96" t="s">
        <v>250</v>
      </c>
      <c r="C8" s="96"/>
      <c r="D8" s="96"/>
      <c r="E8" s="96"/>
      <c r="F8" s="97">
        <f>C4+F6</f>
        <v>3478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25CA-6728-4400-BEDA-7381A360B683}">
  <sheetPr>
    <pageSetUpPr fitToPage="1"/>
  </sheetPr>
  <dimension ref="A1:N994"/>
  <sheetViews>
    <sheetView topLeftCell="B16" workbookViewId="0">
      <selection activeCell="D6" sqref="D6:D9"/>
    </sheetView>
  </sheetViews>
  <sheetFormatPr defaultColWidth="14.44140625" defaultRowHeight="15" customHeight="1" x14ac:dyDescent="0.3"/>
  <cols>
    <col min="1" max="1" width="8.77734375" style="27" customWidth="1"/>
    <col min="2" max="2" width="31.33203125" style="27" customWidth="1"/>
    <col min="3" max="3" width="10.109375" style="27" customWidth="1"/>
    <col min="4" max="4" width="10.109375" style="62" customWidth="1"/>
    <col min="5" max="23" width="8.77734375" style="27" customWidth="1"/>
    <col min="24" max="16384" width="14.44140625" style="27"/>
  </cols>
  <sheetData>
    <row r="1" spans="1:14" s="50" customFormat="1" ht="14.4" x14ac:dyDescent="0.3">
      <c r="B1" s="50">
        <v>2024</v>
      </c>
      <c r="C1" s="50" t="s">
        <v>197</v>
      </c>
      <c r="D1" s="61" t="s">
        <v>198</v>
      </c>
    </row>
    <row r="2" spans="1:14" ht="14.4" x14ac:dyDescent="0.3">
      <c r="A2" s="29" t="s">
        <v>78</v>
      </c>
      <c r="D2" s="62">
        <f>'Verifikationer 2023'!D35</f>
        <v>200234.64</v>
      </c>
      <c r="I2" s="49" t="s">
        <v>191</v>
      </c>
      <c r="J2" s="49"/>
      <c r="K2" s="39">
        <v>-998</v>
      </c>
      <c r="L2" s="53" t="s">
        <v>209</v>
      </c>
    </row>
    <row r="3" spans="1:14" ht="14.4" x14ac:dyDescent="0.3">
      <c r="B3" s="56" t="s">
        <v>199</v>
      </c>
      <c r="C3" s="56">
        <v>3900</v>
      </c>
      <c r="D3" s="55">
        <v>5750</v>
      </c>
      <c r="E3" s="56" t="s">
        <v>210</v>
      </c>
      <c r="F3" s="56"/>
      <c r="G3" s="56"/>
      <c r="I3" s="66" t="s">
        <v>192</v>
      </c>
      <c r="J3" s="67">
        <v>5622</v>
      </c>
      <c r="K3" s="68">
        <v>-499</v>
      </c>
      <c r="L3" s="66" t="s">
        <v>196</v>
      </c>
      <c r="M3" s="69"/>
      <c r="N3" s="69"/>
    </row>
    <row r="4" spans="1:14" ht="14.4" x14ac:dyDescent="0.3">
      <c r="B4" s="56" t="s">
        <v>207</v>
      </c>
      <c r="C4" s="56">
        <v>3990</v>
      </c>
      <c r="D4" s="55">
        <v>137025</v>
      </c>
      <c r="E4" s="56" t="s">
        <v>210</v>
      </c>
      <c r="F4" s="56"/>
      <c r="G4" s="56"/>
      <c r="K4" s="54">
        <f>SUM(K2:K3)</f>
        <v>-1497</v>
      </c>
      <c r="L4" s="65" t="s">
        <v>219</v>
      </c>
    </row>
    <row r="5" spans="1:14" ht="14.4" x14ac:dyDescent="0.3">
      <c r="B5" s="56" t="s">
        <v>199</v>
      </c>
      <c r="C5" s="56">
        <v>3900</v>
      </c>
      <c r="D5" s="55">
        <v>6050</v>
      </c>
      <c r="E5" s="56" t="s">
        <v>210</v>
      </c>
      <c r="F5" s="56"/>
      <c r="G5" s="56"/>
    </row>
    <row r="6" spans="1:14" ht="14.4" x14ac:dyDescent="0.3">
      <c r="B6" s="56" t="s">
        <v>154</v>
      </c>
      <c r="C6" s="56">
        <v>5010</v>
      </c>
      <c r="D6" s="55">
        <v>-4095</v>
      </c>
      <c r="E6" s="56" t="s">
        <v>210</v>
      </c>
      <c r="F6" s="56"/>
      <c r="G6" s="56"/>
    </row>
    <row r="7" spans="1:14" ht="14.4" x14ac:dyDescent="0.3">
      <c r="B7" s="56" t="s">
        <v>200</v>
      </c>
      <c r="C7" s="56">
        <v>5010</v>
      </c>
      <c r="D7" s="55">
        <v>-4095</v>
      </c>
      <c r="E7" s="56" t="s">
        <v>210</v>
      </c>
      <c r="F7" s="56"/>
      <c r="G7" s="56"/>
    </row>
    <row r="8" spans="1:14" ht="14.4" x14ac:dyDescent="0.3">
      <c r="B8" s="52" t="s">
        <v>185</v>
      </c>
      <c r="C8" s="52">
        <v>5010</v>
      </c>
      <c r="D8" s="63">
        <v>-4095</v>
      </c>
      <c r="E8" s="53" t="s">
        <v>193</v>
      </c>
      <c r="I8" s="53"/>
    </row>
    <row r="9" spans="1:14" ht="14.4" x14ac:dyDescent="0.3">
      <c r="B9" s="52" t="s">
        <v>194</v>
      </c>
      <c r="C9" s="52">
        <v>5010</v>
      </c>
      <c r="D9" s="63">
        <v>-4095</v>
      </c>
      <c r="J9" s="53"/>
    </row>
    <row r="10" spans="1:14" ht="14.4" x14ac:dyDescent="0.3">
      <c r="B10" s="49" t="s">
        <v>189</v>
      </c>
      <c r="C10" s="49">
        <v>5012</v>
      </c>
      <c r="D10" s="62">
        <v>-8000</v>
      </c>
    </row>
    <row r="11" spans="1:14" ht="14.4" x14ac:dyDescent="0.3">
      <c r="B11" s="27" t="s">
        <v>208</v>
      </c>
      <c r="C11" s="27">
        <v>5616</v>
      </c>
      <c r="D11" s="65">
        <v>-499</v>
      </c>
      <c r="E11" s="54">
        <v>-1497</v>
      </c>
      <c r="F11" s="53" t="s">
        <v>211</v>
      </c>
      <c r="I11" s="48"/>
    </row>
    <row r="12" spans="1:14" ht="14.4" x14ac:dyDescent="0.3">
      <c r="B12" s="49" t="s">
        <v>158</v>
      </c>
      <c r="C12" s="28">
        <v>5622</v>
      </c>
      <c r="D12" s="62">
        <v>-422</v>
      </c>
      <c r="E12" s="39"/>
    </row>
    <row r="13" spans="1:14" ht="14.4" x14ac:dyDescent="0.3">
      <c r="B13" s="27" t="s">
        <v>208</v>
      </c>
      <c r="C13" s="27">
        <v>5820</v>
      </c>
      <c r="D13" s="65">
        <v>-998</v>
      </c>
      <c r="E13" s="54"/>
      <c r="F13" s="53"/>
    </row>
    <row r="14" spans="1:14" ht="14.4" x14ac:dyDescent="0.3">
      <c r="B14" s="56" t="s">
        <v>202</v>
      </c>
      <c r="C14" s="56">
        <v>5980</v>
      </c>
      <c r="D14" s="55">
        <v>-2000</v>
      </c>
      <c r="E14" s="56" t="s">
        <v>210</v>
      </c>
      <c r="F14" s="56"/>
    </row>
    <row r="15" spans="1:14" ht="14.4" x14ac:dyDescent="0.3">
      <c r="B15" s="53" t="s">
        <v>204</v>
      </c>
      <c r="C15" s="28">
        <v>5980</v>
      </c>
      <c r="D15" s="62">
        <v>-2000</v>
      </c>
    </row>
    <row r="16" spans="1:14" ht="14.4" x14ac:dyDescent="0.3">
      <c r="B16" s="56" t="s">
        <v>206</v>
      </c>
      <c r="C16" s="56">
        <v>5990</v>
      </c>
      <c r="D16" s="55">
        <v>-10759</v>
      </c>
      <c r="E16" s="56" t="s">
        <v>210</v>
      </c>
      <c r="F16" s="56"/>
      <c r="G16" s="56"/>
    </row>
    <row r="17" spans="2:7" ht="14.4" x14ac:dyDescent="0.3">
      <c r="B17" s="49" t="s">
        <v>102</v>
      </c>
      <c r="C17" s="49">
        <v>5990</v>
      </c>
      <c r="D17" s="62">
        <v>-3060</v>
      </c>
      <c r="E17" s="49" t="s">
        <v>193</v>
      </c>
    </row>
    <row r="18" spans="2:7" ht="14.4" x14ac:dyDescent="0.3">
      <c r="B18" s="49" t="s">
        <v>186</v>
      </c>
      <c r="C18" s="28">
        <v>5990</v>
      </c>
      <c r="D18" s="62">
        <v>-4430</v>
      </c>
    </row>
    <row r="19" spans="2:7" ht="15.75" customHeight="1" x14ac:dyDescent="0.3">
      <c r="B19" s="49" t="s">
        <v>91</v>
      </c>
      <c r="C19" s="28">
        <v>5990</v>
      </c>
      <c r="D19" s="62">
        <v>-5800</v>
      </c>
    </row>
    <row r="20" spans="2:7" ht="15.75" customHeight="1" x14ac:dyDescent="0.3">
      <c r="B20" s="49" t="s">
        <v>91</v>
      </c>
      <c r="C20" s="28">
        <v>5990</v>
      </c>
      <c r="D20" s="62">
        <v>-485</v>
      </c>
    </row>
    <row r="21" spans="2:7" ht="15.75" customHeight="1" x14ac:dyDescent="0.3">
      <c r="B21" s="27" t="s">
        <v>183</v>
      </c>
      <c r="C21" s="27">
        <v>6490</v>
      </c>
      <c r="D21" s="62">
        <v>-15190</v>
      </c>
      <c r="E21" s="53" t="s">
        <v>220</v>
      </c>
    </row>
    <row r="22" spans="2:7" ht="15.75" customHeight="1" x14ac:dyDescent="0.3">
      <c r="B22" s="56" t="s">
        <v>203</v>
      </c>
      <c r="C22" s="56">
        <v>6490</v>
      </c>
      <c r="D22" s="55">
        <v>-3130</v>
      </c>
      <c r="E22" s="56" t="s">
        <v>210</v>
      </c>
      <c r="F22" s="56"/>
      <c r="G22" s="56"/>
    </row>
    <row r="23" spans="2:7" ht="15.75" customHeight="1" x14ac:dyDescent="0.3">
      <c r="B23" s="56" t="s">
        <v>205</v>
      </c>
      <c r="C23" s="56">
        <v>6490</v>
      </c>
      <c r="D23" s="55">
        <v>-706</v>
      </c>
      <c r="E23" s="56" t="s">
        <v>210</v>
      </c>
      <c r="F23" s="56"/>
      <c r="G23" s="56"/>
    </row>
    <row r="24" spans="2:7" ht="15.75" customHeight="1" x14ac:dyDescent="0.3">
      <c r="B24" s="56" t="s">
        <v>112</v>
      </c>
      <c r="C24" s="56">
        <v>6490</v>
      </c>
      <c r="D24" s="55">
        <v>-296</v>
      </c>
      <c r="E24" s="56" t="s">
        <v>210</v>
      </c>
      <c r="F24" s="56"/>
      <c r="G24" s="56"/>
    </row>
    <row r="25" spans="2:7" ht="15.75" customHeight="1" x14ac:dyDescent="0.3">
      <c r="B25" s="49" t="s">
        <v>183</v>
      </c>
      <c r="C25" s="27">
        <v>6490</v>
      </c>
      <c r="D25" s="62">
        <v>-24405</v>
      </c>
    </row>
    <row r="26" spans="2:7" ht="15.75" customHeight="1" x14ac:dyDescent="0.3">
      <c r="B26" s="49" t="s">
        <v>184</v>
      </c>
      <c r="C26" s="27">
        <v>6490</v>
      </c>
      <c r="D26" s="62">
        <v>-473</v>
      </c>
      <c r="F26" s="49"/>
    </row>
    <row r="27" spans="2:7" ht="15.75" customHeight="1" x14ac:dyDescent="0.3">
      <c r="B27" s="49" t="s">
        <v>148</v>
      </c>
      <c r="C27" s="27">
        <v>6490</v>
      </c>
      <c r="D27" s="62">
        <v>-428</v>
      </c>
    </row>
    <row r="28" spans="2:7" ht="15.75" customHeight="1" x14ac:dyDescent="0.3">
      <c r="B28" s="49" t="s">
        <v>184</v>
      </c>
      <c r="C28" s="27">
        <v>6490</v>
      </c>
      <c r="D28" s="62">
        <v>-108</v>
      </c>
      <c r="E28" s="49"/>
    </row>
    <row r="29" spans="2:7" ht="15.75" customHeight="1" x14ac:dyDescent="0.3">
      <c r="B29" s="49" t="s">
        <v>187</v>
      </c>
      <c r="C29" s="27">
        <v>6490</v>
      </c>
      <c r="D29" s="62">
        <v>-79</v>
      </c>
    </row>
    <row r="30" spans="2:7" ht="15.75" customHeight="1" x14ac:dyDescent="0.3">
      <c r="B30" s="49" t="s">
        <v>190</v>
      </c>
      <c r="C30" s="27">
        <v>6490</v>
      </c>
      <c r="D30" s="62">
        <v>-2674</v>
      </c>
    </row>
    <row r="31" spans="2:7" ht="15.75" customHeight="1" x14ac:dyDescent="0.3">
      <c r="B31" s="49" t="s">
        <v>187</v>
      </c>
      <c r="C31" s="27">
        <v>6490</v>
      </c>
      <c r="D31" s="62">
        <v>-383</v>
      </c>
    </row>
    <row r="32" spans="2:7" ht="15.75" customHeight="1" x14ac:dyDescent="0.3">
      <c r="B32" s="49" t="s">
        <v>187</v>
      </c>
      <c r="C32" s="27">
        <v>6490</v>
      </c>
      <c r="D32" s="62">
        <v>-354</v>
      </c>
      <c r="F32" s="58"/>
      <c r="G32" s="58"/>
    </row>
    <row r="33" spans="1:7" ht="15.75" customHeight="1" x14ac:dyDescent="0.3">
      <c r="B33" s="49" t="s">
        <v>188</v>
      </c>
      <c r="C33" s="49">
        <v>6150</v>
      </c>
      <c r="D33" s="62">
        <v>-88</v>
      </c>
    </row>
    <row r="34" spans="1:7" ht="15.75" customHeight="1" x14ac:dyDescent="0.3">
      <c r="B34" s="27" t="s">
        <v>201</v>
      </c>
      <c r="C34" s="27">
        <v>6530</v>
      </c>
      <c r="D34" s="62">
        <v>-3375</v>
      </c>
      <c r="E34" s="53" t="s">
        <v>220</v>
      </c>
    </row>
    <row r="35" spans="1:7" customFormat="1" ht="15.75" customHeight="1" x14ac:dyDescent="0.3">
      <c r="B35" s="49" t="s">
        <v>195</v>
      </c>
      <c r="C35" s="28">
        <v>6570</v>
      </c>
      <c r="D35" s="62">
        <v>-1203</v>
      </c>
      <c r="E35" s="27"/>
      <c r="F35" s="59"/>
      <c r="G35" s="59"/>
    </row>
    <row r="36" spans="1:7" ht="15.75" customHeight="1" x14ac:dyDescent="0.3">
      <c r="B36" s="56" t="s">
        <v>166</v>
      </c>
      <c r="C36" s="56">
        <v>6950</v>
      </c>
      <c r="D36" s="55">
        <v>-320</v>
      </c>
      <c r="E36" s="56" t="s">
        <v>210</v>
      </c>
      <c r="F36" s="56"/>
      <c r="G36" s="56"/>
    </row>
    <row r="37" spans="1:7" ht="15.75" customHeight="1" x14ac:dyDescent="0.3">
      <c r="B37" s="49" t="s">
        <v>160</v>
      </c>
      <c r="C37" s="28">
        <v>6980</v>
      </c>
      <c r="D37" s="62">
        <v>-21756</v>
      </c>
    </row>
    <row r="38" spans="1:7" ht="15.75" customHeight="1" x14ac:dyDescent="0.3">
      <c r="B38" s="49"/>
      <c r="C38" s="49"/>
      <c r="D38" s="71">
        <f>SUM(D2:D37)</f>
        <v>219258.64</v>
      </c>
    </row>
    <row r="39" spans="1:7" ht="15.75" customHeight="1" x14ac:dyDescent="0.3"/>
    <row r="40" spans="1:7" ht="15.75" customHeight="1" x14ac:dyDescent="0.3">
      <c r="D40" s="62">
        <v>219258.88</v>
      </c>
    </row>
    <row r="41" spans="1:7" ht="15.75" customHeight="1" x14ac:dyDescent="0.3">
      <c r="A41" s="29">
        <v>220222</v>
      </c>
      <c r="D41" s="62">
        <f>D38-D40</f>
        <v>-0.23999999999068677</v>
      </c>
    </row>
    <row r="42" spans="1:7" ht="15.75" customHeight="1" x14ac:dyDescent="0.3">
      <c r="A42" s="29">
        <v>220120</v>
      </c>
    </row>
    <row r="43" spans="1:7" ht="15.75" customHeight="1" x14ac:dyDescent="0.3">
      <c r="B43" s="27" t="s">
        <v>214</v>
      </c>
      <c r="D43" s="62">
        <f>SUM(D6:D37)</f>
        <v>-129801</v>
      </c>
    </row>
    <row r="44" spans="1:7" ht="15.75" customHeight="1" x14ac:dyDescent="0.3">
      <c r="B44" s="27" t="s">
        <v>169</v>
      </c>
      <c r="C44" s="57">
        <v>6490</v>
      </c>
      <c r="D44" s="64">
        <v>15190</v>
      </c>
      <c r="E44" s="53" t="s">
        <v>216</v>
      </c>
    </row>
    <row r="45" spans="1:7" ht="15.75" customHeight="1" x14ac:dyDescent="0.3">
      <c r="C45" s="57">
        <v>6530</v>
      </c>
      <c r="D45" s="64">
        <v>3375</v>
      </c>
      <c r="E45" s="53" t="s">
        <v>212</v>
      </c>
    </row>
    <row r="46" spans="1:7" ht="15.75" customHeight="1" x14ac:dyDescent="0.3">
      <c r="B46" s="27" t="s">
        <v>217</v>
      </c>
      <c r="C46" s="29">
        <v>6530</v>
      </c>
      <c r="D46" s="62">
        <v>-4000</v>
      </c>
      <c r="E46" s="53" t="s">
        <v>213</v>
      </c>
    </row>
    <row r="47" spans="1:7" ht="15.75" customHeight="1" x14ac:dyDescent="0.3">
      <c r="D47" s="61">
        <f>SUM(D43:D46)</f>
        <v>-115236</v>
      </c>
      <c r="E47" s="50" t="s">
        <v>215</v>
      </c>
      <c r="F47" s="50"/>
    </row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</sheetData>
  <sortState xmlns:xlrd2="http://schemas.microsoft.com/office/spreadsheetml/2017/richdata2" ref="B3:G37">
    <sortCondition ref="C3:C37"/>
  </sortState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Innehållsförteckning</vt:lpstr>
      <vt:lpstr>Årsbokslut RR</vt:lpstr>
      <vt:lpstr>Årsbokslut BR</vt:lpstr>
      <vt:lpstr>Balans o resultatrapport</vt:lpstr>
      <vt:lpstr>Verifikationer 2025</vt:lpstr>
      <vt:lpstr>Bokslutsbilagor 1930</vt:lpstr>
      <vt:lpstr>Bokslutsbilagor 2990</vt:lpstr>
      <vt:lpstr>Bokslutsbilagor 1910</vt:lpstr>
      <vt:lpstr>Verifikationer 2024 </vt:lpstr>
      <vt:lpstr>Verifikationer 2023</vt:lpstr>
      <vt:lpstr>Verifikationer2022</vt:lpstr>
      <vt:lpstr>Bokslutsbilagor 1790</vt:lpstr>
      <vt:lpstr>Bokslutsbilagor 2440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Bengt-Olof Norelius</dc:creator>
  <cp:lastModifiedBy>Malin Wolf</cp:lastModifiedBy>
  <cp:lastPrinted>2026-01-21T07:48:46Z</cp:lastPrinted>
  <dcterms:created xsi:type="dcterms:W3CDTF">2023-01-25T08:19:13Z</dcterms:created>
  <dcterms:modified xsi:type="dcterms:W3CDTF">2026-01-21T07:50:06Z</dcterms:modified>
</cp:coreProperties>
</file>